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8_{E8FC0E27-EEFA-446E-BF0F-B2E9680738E6}" xr6:coauthVersionLast="47" xr6:coauthVersionMax="47" xr10:uidLastSave="{00000000-0000-0000-0000-000000000000}"/>
  <workbookProtection workbookAlgorithmName="SHA-512" workbookHashValue="qaVTf5R0GqDyFGXfjBj/oS+pD+wwwblXOU1sARP9bz8hJjfOdVVIljYNiglMQ9F07+CZTVpkhr+4RJmZxHYLZw==" workbookSaltValue="iHg64ANiQEV54FIzGR+Ukg==" workbookSpinCount="100000" lockStructure="1"/>
  <bookViews>
    <workbookView xWindow="825" yWindow="-120" windowWidth="28095" windowHeight="16440" activeTab="4" xr2:uid="{00000000-000D-0000-FFFF-FFFF00000000}"/>
  </bookViews>
  <sheets>
    <sheet name="INSTRUCCIONES" sheetId="11" r:id="rId1"/>
    <sheet name="DATOS DEL SOLICITANTE" sheetId="10" r:id="rId2"/>
    <sheet name="A) TRAYECTORIA ACADÉMICA" sheetId="3" r:id="rId3"/>
    <sheet name="B) EXPERIENCIA INVESTIGADORA" sheetId="4" r:id="rId4"/>
    <sheet name="C) OTROS MÉRITOS" sheetId="6" r:id="rId5"/>
    <sheet name="RANGOS" sheetId="9" state="hidden" r:id="rId6"/>
  </sheets>
  <externalReferences>
    <externalReference r:id="rId7"/>
  </externalReferences>
  <definedNames>
    <definedName name="AUTOA">'A) TRAYECTORIA ACADÉMICA'!$F$6</definedName>
    <definedName name="AUTOB">'B) EXPERIENCIA INVESTIGADORA'!$L$6</definedName>
    <definedName name="AUTOB1">'B) EXPERIENCIA INVESTIGADORA'!$L$7</definedName>
    <definedName name="AUTOB2">'B) EXPERIENCIA INVESTIGADORA'!$L$48</definedName>
    <definedName name="AUTOB3">'B) EXPERIENCIA INVESTIGADORA'!$L$61</definedName>
    <definedName name="AUTOB4">'[1]B) EXPERIENCIA INVESTIGADORA'!$L$73</definedName>
    <definedName name="AUTOB5">'[1]B) EXPERIENCIA INVESTIGADORA'!$L$114</definedName>
    <definedName name="AUTOC">'C) OTROS MÉRITOS'!$J$6</definedName>
    <definedName name="AUTOTOTAL">'DATOS DEL SOLICITANTE'!$F$12</definedName>
    <definedName name="CCVALA">'A) TRAYECTORIA ACADÉMICA'!$G$6</definedName>
    <definedName name="CCVALB">'B) EXPERIENCIA INVESTIGADORA'!$M$6</definedName>
    <definedName name="CCVALB1">'B) EXPERIENCIA INVESTIGADORA'!$M$7</definedName>
    <definedName name="CCVALB2">'B) EXPERIENCIA INVESTIGADORA'!$M$48</definedName>
    <definedName name="CCVALB3">'B) EXPERIENCIA INVESTIGADORA'!$M$61</definedName>
    <definedName name="CCVALB4">'[1]B) EXPERIENCIA INVESTIGADORA'!$M$73</definedName>
    <definedName name="CCVALB5">'[1]B) EXPERIENCIA INVESTIGADORA'!$M$114</definedName>
    <definedName name="CCVALC">'C) OTROS MÉRITOS'!$K$6</definedName>
    <definedName name="CCVALTOTAL">'DATOS DEL SOLICITANTE'!$G$12</definedName>
    <definedName name="COEFNORM">'B) EXPERIENCIA INVESTIGADORA'!$M$4</definedName>
    <definedName name="COEFNORMC">'C) OTROS MÉRITOS'!$K$4</definedName>
    <definedName name="CONGRESO_INTERNACIONAL">RANGOS!$B$29:$B$30</definedName>
    <definedName name="CONGRESO_NACIONAL">RANGOS!$B$25:$B$26</definedName>
    <definedName name="CUARTILES">RANGOS!$B$2:$B$5</definedName>
    <definedName name="CUARTILES_ARTICULOS">RANGOS!$B$12:$B$17</definedName>
    <definedName name="CURSO">RANGOS!$E$11:$E$12</definedName>
    <definedName name="MCONGRESO_INTERNACIONAL">RANGOS!$B$28:$C$30</definedName>
    <definedName name="MCONGRESO_NACIONAL">RANGOS!$B$24:$C$26</definedName>
    <definedName name="MCUARTILES_ARTICULOS">RANGOS!$B$11:$C$17</definedName>
    <definedName name="MSI_NO">RANGOS!$B$7:$C$9</definedName>
    <definedName name="PONENTE_CONFERENCIAS">RANGOS!$B$34:$B$35</definedName>
    <definedName name="PONENTE_SEMINARIOS">RANGOS!$B$37:$B$38</definedName>
    <definedName name="POSICION_AUTOR">RANGOS!$D$2:$D$7</definedName>
    <definedName name="PROGRAMA">RANGOS!$G$2:$G$10</definedName>
    <definedName name="SI_NO">RANGOS!$B$8:$B$9</definedName>
    <definedName name="SOL_APELLIDOS">'DATOS DEL SOLICITANTE'!$C$8</definedName>
    <definedName name="SOL_FECHA_FIN">'DATOS DEL SOLICITANTE'!$D$12</definedName>
    <definedName name="SOL_FECHA_INI">'DATOS DEL SOLICITANTE'!$C$12</definedName>
    <definedName name="SOL_NIF">'DATOS DEL SOLICITANTE'!$B$8</definedName>
    <definedName name="SOL_NOMBRE">'DATOS DEL SOLICITANTE'!$D$8</definedName>
    <definedName name="TIPO_PATENTE">RANGOS!$B$19:$B$20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 i="6" l="1"/>
  <c r="J50" i="6"/>
  <c r="K50" i="6" s="1"/>
  <c r="J49" i="6"/>
  <c r="K49" i="6" s="1"/>
  <c r="J48" i="6"/>
  <c r="K48" i="6" s="1"/>
  <c r="J47" i="6"/>
  <c r="K47" i="6" s="1"/>
  <c r="J52" i="6"/>
  <c r="K52" i="6" s="1"/>
  <c r="J51" i="6"/>
  <c r="K51" i="6" s="1"/>
  <c r="J53" i="6"/>
  <c r="K53" i="6" s="1"/>
  <c r="J36" i="6"/>
  <c r="J71" i="6"/>
  <c r="K78" i="6"/>
  <c r="K77" i="6"/>
  <c r="K76" i="6"/>
  <c r="K75" i="6"/>
  <c r="K74" i="6"/>
  <c r="K73" i="6"/>
  <c r="K67" i="6"/>
  <c r="K66" i="6"/>
  <c r="K68" i="6"/>
  <c r="L92" i="4"/>
  <c r="M92" i="4" s="1"/>
  <c r="L91" i="4"/>
  <c r="M91" i="4" s="1"/>
  <c r="L93" i="4"/>
  <c r="M93" i="4" s="1"/>
  <c r="L90" i="4"/>
  <c r="M90" i="4" s="1"/>
  <c r="L89" i="4"/>
  <c r="M89" i="4" s="1"/>
  <c r="K71" i="6" l="1"/>
  <c r="J59" i="6"/>
  <c r="K59" i="6" s="1"/>
  <c r="J60" i="6"/>
  <c r="K60" i="6" s="1"/>
  <c r="L81" i="4"/>
  <c r="M81" i="4" s="1"/>
  <c r="L80" i="4"/>
  <c r="M80" i="4" s="1"/>
  <c r="L79" i="4"/>
  <c r="M79" i="4" s="1"/>
  <c r="L78" i="4"/>
  <c r="M78" i="4" s="1"/>
  <c r="L77" i="4"/>
  <c r="M77" i="4" s="1"/>
  <c r="L68" i="4"/>
  <c r="M68" i="4" s="1"/>
  <c r="L67" i="4"/>
  <c r="M67" i="4" s="1"/>
  <c r="L69" i="4"/>
  <c r="M69" i="4" s="1"/>
  <c r="L66" i="4"/>
  <c r="M66" i="4" s="1"/>
  <c r="L65" i="4"/>
  <c r="M65" i="4" s="1"/>
  <c r="L53" i="4"/>
  <c r="M53" i="4" s="1"/>
  <c r="L52" i="4"/>
  <c r="M52" i="4" s="1"/>
  <c r="J16" i="6" l="1"/>
  <c r="K16" i="6" s="1"/>
  <c r="J10" i="6"/>
  <c r="K10" i="6" s="1"/>
  <c r="J29" i="6" l="1"/>
  <c r="K29" i="6" s="1"/>
  <c r="J30" i="6"/>
  <c r="K30" i="6" s="1"/>
  <c r="J22" i="6"/>
  <c r="K22" i="6" s="1"/>
  <c r="J23" i="6"/>
  <c r="K23" i="6" s="1"/>
  <c r="L101" i="4"/>
  <c r="M101" i="4" s="1"/>
  <c r="L102" i="4"/>
  <c r="M102" i="4" s="1"/>
  <c r="L94" i="4"/>
  <c r="M94" i="4" s="1"/>
  <c r="L95" i="4"/>
  <c r="M95" i="4" s="1"/>
  <c r="L82" i="4"/>
  <c r="M82" i="4" s="1"/>
  <c r="L83" i="4"/>
  <c r="M83" i="4" s="1"/>
  <c r="L71" i="4"/>
  <c r="M71" i="4" s="1"/>
  <c r="L70" i="4"/>
  <c r="M70" i="4" s="1"/>
  <c r="F38" i="3"/>
  <c r="G38" i="3" s="1"/>
  <c r="F37" i="3"/>
  <c r="G37" i="3" s="1"/>
  <c r="F39" i="3"/>
  <c r="G39" i="3" s="1"/>
  <c r="F31" i="3"/>
  <c r="G31" i="3" s="1"/>
  <c r="F30" i="3"/>
  <c r="G30" i="3" s="1"/>
  <c r="F32" i="3"/>
  <c r="G32" i="3" s="1"/>
  <c r="L11" i="4" l="1"/>
  <c r="L12" i="4"/>
  <c r="M12" i="4" s="1"/>
  <c r="M11" i="4"/>
  <c r="M43" i="4"/>
  <c r="M42" i="4"/>
  <c r="M40" i="4"/>
  <c r="M39" i="4"/>
  <c r="M38" i="4"/>
  <c r="M37" i="4"/>
  <c r="M44" i="4"/>
  <c r="M41" i="4"/>
  <c r="M45" i="4"/>
  <c r="L31" i="4"/>
  <c r="M31" i="4" s="1"/>
  <c r="L30" i="4"/>
  <c r="M30" i="4"/>
  <c r="L24" i="4"/>
  <c r="M24" i="4" s="1"/>
  <c r="L23" i="4"/>
  <c r="M23" i="4"/>
  <c r="L17" i="4"/>
  <c r="M17" i="4"/>
  <c r="L16" i="4"/>
  <c r="M16" i="4"/>
  <c r="J24" i="6"/>
  <c r="K24" i="6" s="1"/>
  <c r="J25" i="6"/>
  <c r="J21" i="6"/>
  <c r="I5" i="6"/>
  <c r="H5" i="6"/>
  <c r="H4" i="6"/>
  <c r="C4" i="6"/>
  <c r="J5" i="4"/>
  <c r="I5" i="4"/>
  <c r="I4" i="4"/>
  <c r="C4" i="4"/>
  <c r="E5" i="3"/>
  <c r="D5" i="3"/>
  <c r="D4" i="3"/>
  <c r="C4" i="3"/>
  <c r="F41" i="3"/>
  <c r="G41" i="3" s="1"/>
  <c r="F40" i="3"/>
  <c r="G40" i="3" s="1"/>
  <c r="F36" i="3"/>
  <c r="G36" i="3" s="1"/>
  <c r="G35" i="3" s="1"/>
  <c r="F34" i="3"/>
  <c r="G34" i="3" s="1"/>
  <c r="F33" i="3"/>
  <c r="G33" i="3" s="1"/>
  <c r="F29" i="3"/>
  <c r="G29" i="3" s="1"/>
  <c r="F26" i="3"/>
  <c r="G26" i="3" s="1"/>
  <c r="F25" i="3"/>
  <c r="G25" i="3" s="1"/>
  <c r="F24" i="3"/>
  <c r="F22" i="3"/>
  <c r="G22" i="3" s="1"/>
  <c r="F21" i="3"/>
  <c r="G21" i="3" s="1"/>
  <c r="F20" i="3"/>
  <c r="G20" i="3" s="1"/>
  <c r="G19" i="3" s="1"/>
  <c r="F18" i="3"/>
  <c r="G18" i="3" s="1"/>
  <c r="F17" i="3"/>
  <c r="G17" i="3" s="1"/>
  <c r="F16" i="3"/>
  <c r="F15" i="3" s="1"/>
  <c r="F14" i="3"/>
  <c r="G14" i="3" s="1"/>
  <c r="F13" i="3"/>
  <c r="G13" i="3" s="1"/>
  <c r="F12" i="3"/>
  <c r="F9" i="3"/>
  <c r="G9" i="3" s="1"/>
  <c r="F8" i="3"/>
  <c r="G8" i="3" s="1"/>
  <c r="F7" i="3"/>
  <c r="G7" i="3" s="1"/>
  <c r="G12" i="3"/>
  <c r="K69" i="6"/>
  <c r="K70" i="6"/>
  <c r="K65" i="6"/>
  <c r="K39" i="6"/>
  <c r="K40" i="6"/>
  <c r="K38" i="6"/>
  <c r="M54" i="4"/>
  <c r="M46" i="4"/>
  <c r="M47" i="4"/>
  <c r="M36" i="4"/>
  <c r="M15" i="4"/>
  <c r="J54" i="6"/>
  <c r="K54" i="6" s="1"/>
  <c r="J55" i="6"/>
  <c r="K55" i="6" s="1"/>
  <c r="J46" i="6"/>
  <c r="K21" i="6"/>
  <c r="L84" i="4"/>
  <c r="M84" i="4" s="1"/>
  <c r="L85" i="4"/>
  <c r="M85" i="4" s="1"/>
  <c r="L76" i="4"/>
  <c r="M76" i="4" s="1"/>
  <c r="L72" i="4"/>
  <c r="L73" i="4"/>
  <c r="M73" i="4" s="1"/>
  <c r="L64" i="4"/>
  <c r="M64" i="4" s="1"/>
  <c r="J61" i="6"/>
  <c r="K61" i="6" s="1"/>
  <c r="J62" i="6"/>
  <c r="K62" i="6" s="1"/>
  <c r="J58" i="6"/>
  <c r="J43" i="6"/>
  <c r="K43" i="6" s="1"/>
  <c r="K41" i="6" s="1"/>
  <c r="J35" i="6"/>
  <c r="K35" i="6" s="1"/>
  <c r="K33" i="6" s="1"/>
  <c r="J31" i="6"/>
  <c r="K31" i="6" s="1"/>
  <c r="J32" i="6"/>
  <c r="K32" i="6" s="1"/>
  <c r="J28" i="6"/>
  <c r="K28" i="6" s="1"/>
  <c r="J17" i="6"/>
  <c r="K17" i="6" s="1"/>
  <c r="J18" i="6"/>
  <c r="K18" i="6" s="1"/>
  <c r="J15" i="6"/>
  <c r="J11" i="6"/>
  <c r="K11" i="6" s="1"/>
  <c r="J12" i="6"/>
  <c r="K12" i="6" s="1"/>
  <c r="J9" i="6"/>
  <c r="K9" i="6" s="1"/>
  <c r="L103" i="4"/>
  <c r="L98" i="4" s="1"/>
  <c r="L104" i="4"/>
  <c r="M104" i="4" s="1"/>
  <c r="L100" i="4"/>
  <c r="M100" i="4" s="1"/>
  <c r="L96" i="4"/>
  <c r="M96" i="4" s="1"/>
  <c r="L97" i="4"/>
  <c r="M97" i="4" s="1"/>
  <c r="L88" i="4"/>
  <c r="L59" i="4"/>
  <c r="M59" i="4" s="1"/>
  <c r="L55" i="4"/>
  <c r="M55" i="4" s="1"/>
  <c r="L60" i="4"/>
  <c r="M60" i="4" s="1"/>
  <c r="L58" i="4"/>
  <c r="M58" i="4" s="1"/>
  <c r="L54" i="4"/>
  <c r="L51" i="4"/>
  <c r="J63" i="6"/>
  <c r="L56" i="4"/>
  <c r="L32" i="4"/>
  <c r="M32" i="4" s="1"/>
  <c r="L33" i="4"/>
  <c r="M33" i="4" s="1"/>
  <c r="L29" i="4"/>
  <c r="M29" i="4" s="1"/>
  <c r="L25" i="4"/>
  <c r="M25" i="4" s="1"/>
  <c r="L26" i="4"/>
  <c r="M26" i="4" s="1"/>
  <c r="L22" i="4"/>
  <c r="M22" i="4" s="1"/>
  <c r="L18" i="4"/>
  <c r="M18" i="4" s="1"/>
  <c r="L19" i="4"/>
  <c r="M19" i="4" s="1"/>
  <c r="L15" i="4"/>
  <c r="L10" i="4"/>
  <c r="L8" i="4" s="1"/>
  <c r="L34" i="4"/>
  <c r="J19" i="6" l="1"/>
  <c r="J56" i="6"/>
  <c r="K58" i="6"/>
  <c r="K56" i="6" s="1"/>
  <c r="K36" i="6"/>
  <c r="K63" i="6"/>
  <c r="K26" i="6"/>
  <c r="J7" i="6"/>
  <c r="J13" i="6"/>
  <c r="K25" i="6"/>
  <c r="K19" i="6" s="1"/>
  <c r="J33" i="6"/>
  <c r="J44" i="6"/>
  <c r="K7" i="6"/>
  <c r="M13" i="4"/>
  <c r="L49" i="4"/>
  <c r="L48" i="4" s="1"/>
  <c r="F9" i="10" s="1"/>
  <c r="K15" i="6"/>
  <c r="K13" i="6" s="1"/>
  <c r="K46" i="6"/>
  <c r="K44" i="6" s="1"/>
  <c r="M34" i="4"/>
  <c r="M20" i="4"/>
  <c r="J41" i="6"/>
  <c r="M51" i="4"/>
  <c r="M49" i="4" s="1"/>
  <c r="F11" i="3"/>
  <c r="J26" i="6"/>
  <c r="M56" i="4"/>
  <c r="M48" i="4" s="1"/>
  <c r="G9" i="10" s="1"/>
  <c r="L86" i="4"/>
  <c r="M10" i="4"/>
  <c r="M88" i="4"/>
  <c r="M86" i="4" s="1"/>
  <c r="G11" i="3"/>
  <c r="G10" i="3" s="1"/>
  <c r="G6" i="3" s="1"/>
  <c r="G6" i="10" s="1"/>
  <c r="F23" i="3"/>
  <c r="L13" i="4"/>
  <c r="M8" i="4"/>
  <c r="M27" i="4"/>
  <c r="M7" i="4" s="1"/>
  <c r="G8" i="10" s="1"/>
  <c r="L27" i="4"/>
  <c r="M103" i="4"/>
  <c r="M98" i="4" s="1"/>
  <c r="L20" i="4"/>
  <c r="M74" i="4"/>
  <c r="L62" i="4"/>
  <c r="L74" i="4"/>
  <c r="M72" i="4"/>
  <c r="M62" i="4" s="1"/>
  <c r="M61" i="4" s="1"/>
  <c r="M6" i="4" s="1"/>
  <c r="F35" i="3"/>
  <c r="G28" i="3"/>
  <c r="G27" i="3" s="1"/>
  <c r="F28" i="3"/>
  <c r="F27" i="3" s="1"/>
  <c r="G24" i="3"/>
  <c r="G23" i="3" s="1"/>
  <c r="F19" i="3"/>
  <c r="G16" i="3"/>
  <c r="G15" i="3" s="1"/>
  <c r="F10" i="3"/>
  <c r="G11" i="10" l="1"/>
  <c r="J6" i="6"/>
  <c r="F11" i="10" s="1"/>
  <c r="L7" i="4"/>
  <c r="F8" i="10" s="1"/>
  <c r="L61" i="4"/>
  <c r="F10" i="10"/>
  <c r="L6" i="4"/>
  <c r="F7" i="10" s="1"/>
  <c r="G10" i="10"/>
  <c r="G7" i="10"/>
  <c r="F6" i="3"/>
  <c r="F6" i="10" s="1"/>
  <c r="F12" i="10" l="1"/>
  <c r="G12" i="10"/>
</calcChain>
</file>

<file path=xl/sharedStrings.xml><?xml version="1.0" encoding="utf-8"?>
<sst xmlns="http://schemas.openxmlformats.org/spreadsheetml/2006/main" count="255" uniqueCount="162">
  <si>
    <t>SOLICITUD-CURRICULUM PREMIOS EXTRAORDINARIOS DE DOCTORADO</t>
  </si>
  <si>
    <t>NIF/NIE/PASAPORTE</t>
  </si>
  <si>
    <t>APELLIDOS</t>
  </si>
  <si>
    <t>NOMBRE</t>
  </si>
  <si>
    <t>TELÉFONO</t>
  </si>
  <si>
    <t>EMAIL</t>
  </si>
  <si>
    <t>FECHA DEFENSA DE TESIS</t>
  </si>
  <si>
    <t>DATOS DEL SOLICITANTE</t>
  </si>
  <si>
    <t>Nº DOCUMENTO ACREDITATIVO</t>
  </si>
  <si>
    <t>B. EXPERIENCIA INVESTIGADORA</t>
  </si>
  <si>
    <t>TÍTULO</t>
  </si>
  <si>
    <t>AÑO</t>
  </si>
  <si>
    <t>REVISTA</t>
  </si>
  <si>
    <t>Nº DE DOCUMENTO ACREDITATIVO</t>
  </si>
  <si>
    <t>VOLUMEN</t>
  </si>
  <si>
    <t>EDITORIAL</t>
  </si>
  <si>
    <t>DIRECCIÓN</t>
  </si>
  <si>
    <t>A1.- Tesis con Mención Internacional</t>
  </si>
  <si>
    <t>A2.- Tesis con Mención Doctorado Industrial</t>
  </si>
  <si>
    <t>A3.- Tesis en Cotutela</t>
  </si>
  <si>
    <t xml:space="preserve">A4.- Becas/contratos predoctorales y posdoctorales </t>
  </si>
  <si>
    <t>4.1.- Becas/contratos predoctorales asimilables a la figura de contratado predoctoral de la ley de la Ciencia</t>
  </si>
  <si>
    <t>4.2.- Becas/contratos predoctorales no asimilables a la figura de contratado predoctoral de la ley de la Ciencia</t>
  </si>
  <si>
    <t>4.3.- Becas/contratos posdoctorales de concurrencia competitiva</t>
  </si>
  <si>
    <t>4.4.- Becas/contratos posdoctorales no competitivos</t>
  </si>
  <si>
    <t>5.1.- En centros de investigación internacionales</t>
  </si>
  <si>
    <t>5.2.- En centros de investigación nacionales</t>
  </si>
  <si>
    <t>CUARTILES</t>
  </si>
  <si>
    <t>1º</t>
  </si>
  <si>
    <t>2º</t>
  </si>
  <si>
    <t>3º</t>
  </si>
  <si>
    <t>1er cuartil</t>
  </si>
  <si>
    <t>2º cuartil</t>
  </si>
  <si>
    <t>3er cuartil</t>
  </si>
  <si>
    <t>4º cuartil o sin posición SPI</t>
  </si>
  <si>
    <t>4º</t>
  </si>
  <si>
    <t>5º</t>
  </si>
  <si>
    <t>6º y ss</t>
  </si>
  <si>
    <t>SI-NO</t>
  </si>
  <si>
    <t>SI</t>
  </si>
  <si>
    <t>NO</t>
  </si>
  <si>
    <t xml:space="preserve"> Nº trimestres</t>
  </si>
  <si>
    <t>Nº documento acreditativo</t>
  </si>
  <si>
    <t>CUARTILES_ARTICULOS</t>
  </si>
  <si>
    <t>4º cuartil</t>
  </si>
  <si>
    <t>Revista no indexada en JCR</t>
  </si>
  <si>
    <t>TIPO DE PATENTE</t>
  </si>
  <si>
    <t>Internacional</t>
  </si>
  <si>
    <t>Nacional</t>
  </si>
  <si>
    <t>POSICION_AUTOR</t>
  </si>
  <si>
    <t>C. OTROS MÉRITOS</t>
  </si>
  <si>
    <t>CONGRESO_NACIONAL</t>
  </si>
  <si>
    <t>Póster</t>
  </si>
  <si>
    <t>CONGRESO INTERNACIONAL</t>
  </si>
  <si>
    <t>TIPO</t>
  </si>
  <si>
    <t>PREMIO</t>
  </si>
  <si>
    <t>CURSO DEFENSA TESIS</t>
  </si>
  <si>
    <t>FECHA DE INICIO DE ESTUDIOS DE DOCTORADO</t>
  </si>
  <si>
    <t>PSICOLOGÍA</t>
  </si>
  <si>
    <t>GESTIÓN ESTRATÉGICA Y NEGOCIOS INTERNACIONALES</t>
  </si>
  <si>
    <t>GEOGRAFÍA</t>
  </si>
  <si>
    <t>EDUCACIÓN</t>
  </si>
  <si>
    <t>DERECHO</t>
  </si>
  <si>
    <t>CIENCIAS ECONÓMICAS, EMPRESARIALES Y SOCIALES</t>
  </si>
  <si>
    <t>PROGRAMA</t>
  </si>
  <si>
    <t>A. TRAYECTORIA ACADÉMICA POSTERIOR A LA LICENCIATURA/GRADO</t>
  </si>
  <si>
    <t>B.2. Participación en Proyectos de investigación o contratos Universidad-Empresa (LOU 68/83) en los que el candidato haya participado como investigador</t>
  </si>
  <si>
    <t>B.2.1 Proyectos competitivos de financiación pública</t>
  </si>
  <si>
    <t>B.2.2 Contratos 68/83 o proyecto no competitivo</t>
  </si>
  <si>
    <t>Patente licenciada</t>
  </si>
  <si>
    <t>Patente concedida</t>
  </si>
  <si>
    <t>PONENTE_CONFERENCIAS</t>
  </si>
  <si>
    <t>PONENTE_SEMINARIOS</t>
  </si>
  <si>
    <t>ESTANCIA</t>
  </si>
  <si>
    <t>1er decil</t>
  </si>
  <si>
    <t>CONGRESO</t>
  </si>
  <si>
    <t>REVISIÓN / INFORME</t>
  </si>
  <si>
    <t>B1.1a.- Libros incluidos en el SPI</t>
  </si>
  <si>
    <t>B1.1b.- Libros no incluidos en el SPI</t>
  </si>
  <si>
    <t>B1.2a.- Capítulos de libro incluidos en el SPI</t>
  </si>
  <si>
    <t>B1.2b.- Capítulos de libro no incluido en el SPI</t>
  </si>
  <si>
    <t>B.1. Publicaciones en revistas científicas, capítulos de libros y libros, se valorarán en función de los criterios que para cada campo científico reconoce la CNEAI. Se valorará la producción cuya publicación haya sido resultado de la realización de la tesis doctoral.</t>
  </si>
  <si>
    <t xml:space="preserve">B1.3.- Artículos científicos </t>
  </si>
  <si>
    <t>B.3. Asistencia y comunicaciones a congresos, conferencias y seminarios relacionados con la tesis doctoral</t>
  </si>
  <si>
    <t>B.3.1 Participación en Congresos Nacionales</t>
  </si>
  <si>
    <t>Comunicación oral/ponencia</t>
  </si>
  <si>
    <t>B.3.2 Participación en Congresos Internacionales</t>
  </si>
  <si>
    <t>B.3.3. Asistencia a congresos</t>
  </si>
  <si>
    <t>B.3.4. Intervención en Conferencias y Seminarios</t>
  </si>
  <si>
    <t>C.1. Artículos internacionales que no se han presentado en el apartado B1.3*</t>
  </si>
  <si>
    <t>C2. Artículos nacionales que no se han presentado en el apartado B1.3</t>
  </si>
  <si>
    <t>C3. Estancias de investigación inferiores a 3 meses (con vinculación contractual en US)</t>
  </si>
  <si>
    <t>Nº MESES</t>
  </si>
  <si>
    <t>C4. Otras becas o ayudas</t>
  </si>
  <si>
    <t>BECA / AYUDA</t>
  </si>
  <si>
    <t>C5. Premio Extraordinario al mejor expediente académico de grado/licenciatura/máster oficial</t>
  </si>
  <si>
    <t>C.7.  Premio a comunicaciones presentadas a Congresos y otros similares</t>
  </si>
  <si>
    <t>C.8. Becas/Contratos postdoctorales de reconocido prestigio</t>
  </si>
  <si>
    <t>C.9.Informe técnico o revisión de artículos científicos</t>
  </si>
  <si>
    <t>C10. Actividades y resultados de transferencia no necesariamente susceptibles de protección</t>
  </si>
  <si>
    <t>Nº meses</t>
  </si>
  <si>
    <t>C6 Premios de Investigación y Transferencia de reconocido prestigio (diferentes a premios de Congreso)</t>
  </si>
  <si>
    <t>REVISTA / ENTIDAD</t>
  </si>
  <si>
    <t>CURSO</t>
  </si>
  <si>
    <t>RAMA CIENCIAS SOCIALES Y JURÍDICAS</t>
  </si>
  <si>
    <t>PROYECTO</t>
  </si>
  <si>
    <t>ENTIDAD FINANCIADORA</t>
  </si>
  <si>
    <t>TÍTULO PARTICIPACIÓN</t>
  </si>
  <si>
    <t>TÍTULO INTERVENCION</t>
  </si>
  <si>
    <t>CONFERENCIA</t>
  </si>
  <si>
    <t>ARTICULO</t>
  </si>
  <si>
    <t>Nº SEMANAS</t>
  </si>
  <si>
    <t>BECA/CONTRATO</t>
  </si>
  <si>
    <t>AUTOBAREMO</t>
  </si>
  <si>
    <t>CORRECCIÓN COMISION VALORACION</t>
  </si>
  <si>
    <t>NOMBRE Y APELLIDOS TUTOR/A</t>
  </si>
  <si>
    <t>NOMBRE Y APELLIDOS DIRECTOR/ES</t>
  </si>
  <si>
    <t>A</t>
  </si>
  <si>
    <t>B</t>
  </si>
  <si>
    <t>C</t>
  </si>
  <si>
    <t>TOTAL</t>
  </si>
  <si>
    <t>Notas aclaratorias (use este apartado para añadir alguna aclaración si le es necesario)</t>
  </si>
  <si>
    <t>ANOTACIONES ADICIONALES DE LA COMISIÓN DE VALORACIÓN</t>
  </si>
  <si>
    <t>APAR TADO</t>
  </si>
  <si>
    <t>AUTO BAREMO</t>
  </si>
  <si>
    <t>COMUNICACIÓN</t>
  </si>
  <si>
    <t>TURISMO</t>
  </si>
  <si>
    <t>PSICOLOGÍA DE LOS RECURSOS HUMANOS</t>
  </si>
  <si>
    <t>COM. VAL.</t>
  </si>
  <si>
    <t>B1</t>
  </si>
  <si>
    <t>B2</t>
  </si>
  <si>
    <t>B3</t>
  </si>
  <si>
    <t>INSTRUCCIONES GENERALES</t>
  </si>
  <si>
    <t xml:space="preserve">Por favor, lea con detenimiento las siguientes instrucciones antes de cumplimentar </t>
  </si>
  <si>
    <t>1. Las comisiones de evaluación podrán cambiar un mérito de apartado en caso de estimar que no ha sido presentado en el apartado correcto.</t>
  </si>
  <si>
    <t>2. Solo serán objeto de evaluación los méritos relacionados en la solicitud-currículum del solicitante</t>
  </si>
  <si>
    <t>3. Solo serán objeto de evaluación aquellos méritos relacionados que sean evidenciados con el correspondiente documento</t>
  </si>
  <si>
    <t>4. A efectos de evaluación, se considerarán los méritos aportados hasta el año siguiente a la fecha de lectura de la tesis doctoral</t>
  </si>
  <si>
    <t>5. No se considerarán méritos anteriores a la fecha de inicio de los estudios de doctorado.</t>
  </si>
  <si>
    <t>6. No se considerarán los méritos si el documento acreditativo correspondiente no está identificado conforme indica la convocatoria</t>
  </si>
  <si>
    <t>7. No se considerará “contrato posdoctoral de concurrencia competitiva” cuando habiendo disfrutado de un contrato predoctoral, se haya optado a que el 4º año sea contrato posdoctoral sin concurrencia competitiva</t>
  </si>
  <si>
    <t>8. Recordamos que debe indicarse explícitamente el periodo disfrutado del contrato pre o postdoctoral</t>
  </si>
  <si>
    <t>9. Solo se declararán en el apartado B los méritos relacionados con la tesis doctoral. En este sentido, en lo referente a las publicaciones, debe indicarse con qué capítulo 16 de la tesis se relaciona la aportación. Los méritos no relacionados con la tesis serán valorados en el apartado C.</t>
  </si>
  <si>
    <t>10. Para los artículos del apartado B, el doctorando deberá ser preferentemente el primer autor de las publicaciones o ser el segundo, siempre que el primer firmante sea el director y que el doctorando especifique cuál ha sido su aportación científica, lo que deberá estar certificado por el director. En el caso de que la aportación sea un libro, el doctorando deberá figurar en el primer lugar de la autoría.</t>
  </si>
  <si>
    <t>11. En las áreas en las que los usos de orden de autores sean distintos, la posición del doctorando entre los autores deberá quedar justificada</t>
  </si>
  <si>
    <t>12. No se considerarán capítulos de libros las publicaciones incluidas en las Actas (proceedings) de un congreso ni en los libros de abstracts.</t>
  </si>
  <si>
    <t>13. La acreditación de las estancias en centros de investigación deberá presentarse acompañada de un informe del director de la tesis doctoral acerca de la relación de la estancia con la elaboración de la tesis. En el caso en que no se justifique, no se valorará.</t>
  </si>
  <si>
    <t>14. No se computarán aquellos proyectos o contratos 68/83 en los que el candidato haya participado como contratado asociado o con cargo a ese Proyecto o Contrato. Solo en los que haya formado parte como investigador principal o equipo investigador o de trabajo/colaborador. Solo se otorgarán las puntuaciones a aquellos proyectos/contratos acreditados por el Vicerrector de Investigación o figura equivalente (no se considerarán certificaciones del Investigador Principal del proyecto</t>
  </si>
  <si>
    <t>15. Los méritos que se valorarán en el apartado B.3. se acreditarán mediante certificado expedido por el Secretariado de Transferencia de Conocimiento y Emprendimiento de la Universidad de Sevilla</t>
  </si>
  <si>
    <t>16.Los contratos predoctorales y posdoctorales que se aleguen en el apartado correspondiente deberán estar referidos únicamente a contratos de investigación u homólogos financiados a través de convocatorias competitivas conforme a lo establecido en la Ley 14/2011, de 1 de junio, de la Ciencia, la Tecnología y la Innovación.</t>
  </si>
  <si>
    <t>17. Se podrán utilizar cantidades con decimales para la valoración de méritos que se computen por tiempo (por ejemplo, periodos de estancias).</t>
  </si>
  <si>
    <t>19. En B.1.3 se debe incluir toda la información identificativa de la publicación y sus índices de impacto. No se considerará en el apartado C de “otros méritos” los contratos ya evaluados en el apartado A.4.</t>
  </si>
  <si>
    <t>20. En el apartado C, “otros méritos”, no se evaluarán méritos de docencia universitaria, ya que los Premios Extraordinarios consideran los resultados de investigación derivados de la tesis doctoral. Sí podrán considerarse acreditaciones de ANECA o actividades de divulgación científica.</t>
  </si>
  <si>
    <t>21. En la valoración de las tesis de cada programa, cuando algún candidato supere el máximo de la puntuación establecida en algún apartado, al candidato que obtenga la puntuación máxima se le atribuirá la máxima puntuación del apartado y a los demás candidatos se les multiplicará la puntuación obtenida por un coeficiente de normalización, dado por:
a. Coeficiente normalización = (Máxima puntuación establecida) / (Puntuación candidato con puntuación máxima)
b. Este coeficiente no se aplica en el apartado A</t>
  </si>
  <si>
    <t>22. El umbral mínimo de puntuación para otorgar PED será de 35 puntos</t>
  </si>
  <si>
    <t>18. En el caso de contratos post, solo se tendrán en cuenta los meses que se disfruten en el año posterior a la defensa de la tesis, no aquellos obtenidos en esa fecha aunque no disfrutados. Se diferenciará entre contratos a tiempo completo (100% de la puntuación correspondiente) y tiempo parcial (50%).</t>
  </si>
  <si>
    <t>A5.- Estancias predoctorales y posdoctorales (*)</t>
  </si>
  <si>
    <t>(*) Para periodos de estancias superiores a un trimestre podrá introducir números decimales. Para estancias inferiores a un trimestre computar en el apartado C.3 (Otros méritos)</t>
  </si>
  <si>
    <t>PROGRAMA DE DOCTORADO (elegir de la lista de opciones)</t>
  </si>
  <si>
    <t>C11. Cualquier otro mérito alegado, que parezca razonable valorar y que no se contemple en los apartados previos</t>
  </si>
  <si>
    <t>MÉRITO</t>
  </si>
  <si>
    <t>2022-2023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</si>
</sst>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1"/>
      <color theme="1"/>
      <name val="Calibri"/>
      <family val="2"/>
      <scheme val="minor"/>
    </font>
    <font>
      <b/>
      <sz val="16"/>
      <color theme="1"/>
      <name val="Arial Narrow"/>
      <family val="2"/>
    </font>
    <font>
      <b/>
      <sz val="14"/>
      <color theme="1"/>
      <name val="Calibri"/>
      <family val="2"/>
      <scheme val="minor"/>
    </font>
    <font>
      <sz val="14"/>
      <name val="Arial Narrow"/>
      <family val="2"/>
    </font>
    <font>
      <b/>
      <sz val="16"/>
      <color theme="0"/>
      <name val="Arial Narrow"/>
      <family val="2"/>
    </font>
    <font>
      <b/>
      <sz val="11"/>
      <color theme="0"/>
      <name val="Arial Narrow"/>
      <family val="2"/>
    </font>
    <font>
      <b/>
      <sz val="14"/>
      <color theme="0"/>
      <name val="Arial Narrow"/>
      <family val="2"/>
    </font>
    <font>
      <b/>
      <sz val="18"/>
      <color theme="0"/>
      <name val="Arial Narrow"/>
      <family val="2"/>
    </font>
    <font>
      <sz val="12"/>
      <name val="Arial Narrow"/>
      <family val="2"/>
    </font>
    <font>
      <sz val="10"/>
      <name val="Arial Narrow"/>
      <family val="2"/>
    </font>
    <font>
      <b/>
      <sz val="16"/>
      <color theme="7" tint="0.39997558519241921"/>
      <name val="Arial Narrow"/>
      <family val="2"/>
    </font>
    <font>
      <sz val="11"/>
      <color theme="1"/>
      <name val="Arial Narrow"/>
      <family val="2"/>
    </font>
    <font>
      <sz val="11"/>
      <name val="Arial Narrow"/>
      <family val="2"/>
    </font>
    <font>
      <b/>
      <sz val="11"/>
      <color theme="1"/>
      <name val="Arial Narrow"/>
      <family val="2"/>
    </font>
    <font>
      <b/>
      <sz val="11"/>
      <color theme="0" tint="-0.34998626667073579"/>
      <name val="Calibri"/>
      <family val="2"/>
      <scheme val="minor"/>
    </font>
    <font>
      <sz val="11"/>
      <color theme="0" tint="-0.34998626667073579"/>
      <name val="Calibri"/>
      <family val="2"/>
      <scheme val="minor"/>
    </font>
    <font>
      <b/>
      <sz val="16"/>
      <color rgb="FFFFC000"/>
      <name val="Arial Narrow"/>
      <family val="2"/>
    </font>
    <font>
      <b/>
      <sz val="11"/>
      <name val="Calibri"/>
      <family val="2"/>
      <scheme val="minor"/>
    </font>
    <font>
      <sz val="11"/>
      <name val="Calibri"/>
      <family val="2"/>
      <scheme val="minor"/>
    </font>
    <font>
      <b/>
      <sz val="12"/>
      <color theme="1"/>
      <name val="Arial Narrow"/>
      <family val="2"/>
    </font>
    <font>
      <b/>
      <sz val="16"/>
      <name val="Arial Narrow"/>
      <family val="2"/>
    </font>
    <font>
      <b/>
      <sz val="12"/>
      <color theme="0"/>
      <name val="Arial Narrow"/>
      <family val="2"/>
    </font>
    <font>
      <b/>
      <sz val="16"/>
      <color theme="1" tint="0.14999847407452621"/>
      <name val="Arial Narrow"/>
      <family val="2"/>
    </font>
    <font>
      <b/>
      <sz val="14"/>
      <color theme="1" tint="0.14999847407452621"/>
      <name val="Arial Narrow"/>
      <family val="2"/>
    </font>
    <font>
      <b/>
      <sz val="12"/>
      <color theme="1" tint="0.14999847407452621"/>
      <name val="Arial Narrow"/>
      <family val="2"/>
    </font>
    <font>
      <b/>
      <sz val="18"/>
      <color rgb="FFFF5050"/>
      <name val="Arial Narrow"/>
      <family val="2"/>
    </font>
    <font>
      <sz val="12"/>
      <color theme="1"/>
      <name val="Arial Narrow"/>
      <family val="2"/>
    </font>
    <font>
      <b/>
      <sz val="14"/>
      <color theme="1"/>
      <name val="Arial Narrow"/>
      <family val="2"/>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1" tint="0.34998626667073579"/>
        <bgColor indexed="64"/>
      </patternFill>
    </fill>
    <fill>
      <patternFill patternType="solid">
        <fgColor theme="1" tint="0.14999847407452621"/>
        <bgColor indexed="64"/>
      </patternFill>
    </fill>
    <fill>
      <patternFill patternType="solid">
        <fgColor theme="1" tint="0.499984740745262"/>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tint="-0.34998626667073579"/>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304">
    <xf numFmtId="0" fontId="0" fillId="0" borderId="0" xfId="0"/>
    <xf numFmtId="0" fontId="0" fillId="3" borderId="0" xfId="0" applyFill="1" applyProtection="1">
      <protection hidden="1"/>
    </xf>
    <xf numFmtId="0" fontId="1" fillId="3" borderId="0" xfId="0" applyFont="1" applyFill="1" applyProtection="1">
      <protection hidden="1"/>
    </xf>
    <xf numFmtId="0" fontId="0" fillId="3" borderId="0" xfId="0" applyFill="1" applyAlignment="1" applyProtection="1">
      <alignment horizontal="left"/>
      <protection hidden="1"/>
    </xf>
    <xf numFmtId="0" fontId="4" fillId="5" borderId="1" xfId="0" applyFont="1" applyFill="1" applyBorder="1" applyAlignment="1" applyProtection="1">
      <alignment horizontal="center" vertical="center"/>
      <protection locked="0"/>
    </xf>
    <xf numFmtId="0" fontId="0" fillId="2" borderId="7" xfId="0" applyFill="1" applyBorder="1" applyAlignment="1" applyProtection="1">
      <alignment horizontal="left"/>
      <protection hidden="1"/>
    </xf>
    <xf numFmtId="0" fontId="0" fillId="2" borderId="10" xfId="0" applyFill="1" applyBorder="1" applyAlignment="1" applyProtection="1">
      <alignment horizontal="left"/>
      <protection hidden="1"/>
    </xf>
    <xf numFmtId="0" fontId="4" fillId="5" borderId="18" xfId="0" applyFont="1" applyFill="1" applyBorder="1" applyAlignment="1" applyProtection="1">
      <alignment horizontal="center" vertical="center"/>
      <protection locked="0"/>
    </xf>
    <xf numFmtId="0" fontId="4" fillId="5" borderId="13" xfId="0" applyFont="1" applyFill="1" applyBorder="1" applyAlignment="1" applyProtection="1">
      <alignment horizontal="center" vertical="center"/>
      <protection locked="0"/>
    </xf>
    <xf numFmtId="0" fontId="13" fillId="5" borderId="13" xfId="0" applyFont="1" applyFill="1" applyBorder="1" applyAlignment="1" applyProtection="1">
      <alignment horizontal="center" vertical="center"/>
      <protection locked="0"/>
    </xf>
    <xf numFmtId="0" fontId="0" fillId="0" borderId="9" xfId="0" applyBorder="1"/>
    <xf numFmtId="0" fontId="0" fillId="0" borderId="10" xfId="0" applyBorder="1"/>
    <xf numFmtId="0" fontId="0" fillId="0" borderId="11" xfId="0" applyBorder="1"/>
    <xf numFmtId="0" fontId="0" fillId="0" borderId="22" xfId="0" applyBorder="1"/>
    <xf numFmtId="0" fontId="0" fillId="0" borderId="24" xfId="0" applyBorder="1"/>
    <xf numFmtId="0" fontId="1" fillId="0" borderId="7" xfId="0" applyFont="1" applyBorder="1"/>
    <xf numFmtId="0" fontId="0" fillId="0" borderId="11" xfId="0" applyBorder="1" applyAlignment="1">
      <alignment horizontal="left"/>
    </xf>
    <xf numFmtId="0" fontId="0" fillId="0" borderId="24" xfId="0" applyBorder="1" applyAlignment="1">
      <alignment horizontal="left"/>
    </xf>
    <xf numFmtId="0" fontId="0" fillId="0" borderId="29" xfId="0" applyBorder="1"/>
    <xf numFmtId="0" fontId="0" fillId="0" borderId="28" xfId="0" applyBorder="1"/>
    <xf numFmtId="0" fontId="1" fillId="0" borderId="30" xfId="0" applyFont="1" applyBorder="1"/>
    <xf numFmtId="0" fontId="12" fillId="0" borderId="5" xfId="0" applyFont="1" applyBorder="1" applyAlignment="1">
      <alignment horizontal="center" vertical="center" wrapText="1"/>
    </xf>
    <xf numFmtId="0" fontId="0" fillId="3" borderId="0" xfId="0" applyFill="1" applyAlignment="1" applyProtection="1">
      <alignment horizontal="center"/>
      <protection hidden="1"/>
    </xf>
    <xf numFmtId="0" fontId="10" fillId="2" borderId="13" xfId="0" applyFont="1" applyFill="1" applyBorder="1" applyAlignment="1" applyProtection="1">
      <alignment horizontal="center" vertical="center"/>
      <protection locked="0"/>
    </xf>
    <xf numFmtId="0" fontId="4" fillId="5" borderId="31" xfId="0" applyFont="1" applyFill="1" applyBorder="1" applyAlignment="1" applyProtection="1">
      <alignment horizontal="center" vertical="center"/>
      <protection locked="0"/>
    </xf>
    <xf numFmtId="0" fontId="4" fillId="5" borderId="32" xfId="0" applyFont="1" applyFill="1" applyBorder="1" applyAlignment="1" applyProtection="1">
      <alignment horizontal="center" vertical="center"/>
      <protection locked="0"/>
    </xf>
    <xf numFmtId="14" fontId="4" fillId="5" borderId="1" xfId="0" applyNumberFormat="1" applyFont="1" applyFill="1" applyBorder="1" applyAlignment="1" applyProtection="1">
      <alignment horizontal="center" vertical="center"/>
      <protection locked="0"/>
    </xf>
    <xf numFmtId="14" fontId="4" fillId="5" borderId="18" xfId="0" applyNumberFormat="1" applyFont="1" applyFill="1" applyBorder="1" applyAlignment="1" applyProtection="1">
      <alignment horizontal="center" vertical="center"/>
      <protection locked="0"/>
    </xf>
    <xf numFmtId="14" fontId="4" fillId="5" borderId="13" xfId="0" applyNumberFormat="1" applyFont="1" applyFill="1" applyBorder="1" applyAlignment="1" applyProtection="1">
      <alignment horizontal="center" vertical="center"/>
      <protection locked="0"/>
    </xf>
    <xf numFmtId="0" fontId="15" fillId="0" borderId="7" xfId="0" applyFont="1" applyBorder="1"/>
    <xf numFmtId="0" fontId="16" fillId="0" borderId="8" xfId="0" applyFont="1" applyBorder="1"/>
    <xf numFmtId="0" fontId="16" fillId="0" borderId="10" xfId="0" applyFont="1" applyBorder="1"/>
    <xf numFmtId="0" fontId="16" fillId="0" borderId="0" xfId="0" applyFont="1" applyAlignment="1">
      <alignment horizontal="left"/>
    </xf>
    <xf numFmtId="0" fontId="16" fillId="0" borderId="22" xfId="0" applyFont="1" applyBorder="1"/>
    <xf numFmtId="0" fontId="16" fillId="0" borderId="23" xfId="0" applyFont="1" applyBorder="1" applyAlignment="1">
      <alignment horizontal="left"/>
    </xf>
    <xf numFmtId="0" fontId="1" fillId="0" borderId="10" xfId="0" applyFont="1" applyBorder="1"/>
    <xf numFmtId="0" fontId="16" fillId="0" borderId="9" xfId="0" applyFont="1" applyBorder="1"/>
    <xf numFmtId="0" fontId="16" fillId="0" borderId="10" xfId="0" applyFont="1" applyBorder="1" applyAlignment="1">
      <alignment horizontal="center"/>
    </xf>
    <xf numFmtId="0" fontId="16" fillId="0" borderId="11" xfId="0" applyFont="1" applyBorder="1" applyAlignment="1">
      <alignment horizontal="center"/>
    </xf>
    <xf numFmtId="0" fontId="16" fillId="0" borderId="23" xfId="0" applyFont="1" applyBorder="1" applyAlignment="1">
      <alignment horizontal="center"/>
    </xf>
    <xf numFmtId="0" fontId="16" fillId="0" borderId="24" xfId="0" applyFont="1" applyBorder="1" applyAlignment="1">
      <alignment horizontal="center"/>
    </xf>
    <xf numFmtId="0" fontId="16" fillId="0" borderId="11" xfId="0" applyFont="1" applyBorder="1"/>
    <xf numFmtId="0" fontId="16" fillId="0" borderId="24" xfId="0" applyFont="1" applyBorder="1"/>
    <xf numFmtId="0" fontId="15" fillId="0" borderId="10" xfId="0" applyFont="1" applyBorder="1"/>
    <xf numFmtId="0" fontId="13" fillId="2" borderId="13" xfId="0" applyFont="1" applyFill="1" applyBorder="1" applyAlignment="1" applyProtection="1">
      <alignment horizontal="center" vertical="center"/>
      <protection locked="0"/>
    </xf>
    <xf numFmtId="0" fontId="18" fillId="0" borderId="16" xfId="0" applyFont="1" applyBorder="1"/>
    <xf numFmtId="0" fontId="19" fillId="0" borderId="35" xfId="0" applyFont="1" applyBorder="1"/>
    <xf numFmtId="0" fontId="19" fillId="0" borderId="7" xfId="0" applyFont="1" applyBorder="1"/>
    <xf numFmtId="0" fontId="19" fillId="0" borderId="9" xfId="0" applyFont="1" applyBorder="1"/>
    <xf numFmtId="0" fontId="19" fillId="0" borderId="10" xfId="0" applyFont="1" applyBorder="1"/>
    <xf numFmtId="0" fontId="19" fillId="0" borderId="11" xfId="0" applyFont="1" applyBorder="1"/>
    <xf numFmtId="0" fontId="19" fillId="0" borderId="22" xfId="0" applyFont="1" applyBorder="1"/>
    <xf numFmtId="0" fontId="19" fillId="0" borderId="24" xfId="0" applyFont="1" applyBorder="1"/>
    <xf numFmtId="1" fontId="13" fillId="5" borderId="1" xfId="0" applyNumberFormat="1" applyFont="1" applyFill="1" applyBorder="1" applyAlignment="1" applyProtection="1">
      <alignment horizontal="center" vertical="center"/>
      <protection locked="0"/>
    </xf>
    <xf numFmtId="0" fontId="1" fillId="3" borderId="0" xfId="0" applyFont="1" applyFill="1"/>
    <xf numFmtId="0" fontId="0" fillId="3" borderId="0" xfId="0" applyFill="1"/>
    <xf numFmtId="0" fontId="1" fillId="2" borderId="16" xfId="0" applyFont="1" applyFill="1" applyBorder="1"/>
    <xf numFmtId="0" fontId="2" fillId="2" borderId="8" xfId="0" applyFont="1" applyFill="1" applyBorder="1" applyAlignment="1">
      <alignment horizontal="left" indent="1"/>
    </xf>
    <xf numFmtId="0" fontId="0" fillId="2" borderId="9" xfId="0" applyFill="1" applyBorder="1" applyAlignment="1">
      <alignment horizontal="left" indent="1"/>
    </xf>
    <xf numFmtId="0" fontId="1" fillId="2" borderId="17" xfId="0" applyFont="1" applyFill="1" applyBorder="1"/>
    <xf numFmtId="0" fontId="2" fillId="2" borderId="0" xfId="0" applyFont="1" applyFill="1" applyAlignment="1">
      <alignment horizontal="left" indent="1"/>
    </xf>
    <xf numFmtId="0" fontId="0" fillId="2" borderId="11" xfId="0" applyFill="1" applyBorder="1" applyAlignment="1">
      <alignment horizontal="left" indent="1"/>
    </xf>
    <xf numFmtId="0" fontId="3" fillId="4" borderId="10" xfId="0" applyFont="1" applyFill="1" applyBorder="1" applyAlignment="1">
      <alignment horizontal="center"/>
    </xf>
    <xf numFmtId="0" fontId="3" fillId="4" borderId="0" xfId="0" applyFont="1" applyFill="1" applyAlignment="1">
      <alignment horizontal="center"/>
    </xf>
    <xf numFmtId="0" fontId="3" fillId="4" borderId="11" xfId="0" applyFont="1" applyFill="1" applyBorder="1" applyAlignment="1">
      <alignment horizontal="center"/>
    </xf>
    <xf numFmtId="0" fontId="0" fillId="3" borderId="0" xfId="0" applyFill="1" applyAlignment="1">
      <alignment horizontal="left"/>
    </xf>
    <xf numFmtId="0" fontId="3" fillId="4" borderId="18" xfId="0" applyFont="1" applyFill="1" applyBorder="1" applyAlignment="1">
      <alignment horizontal="center" wrapText="1"/>
    </xf>
    <xf numFmtId="0" fontId="3" fillId="4" borderId="1" xfId="0" applyFont="1" applyFill="1" applyBorder="1" applyAlignment="1">
      <alignment horizontal="center" wrapText="1"/>
    </xf>
    <xf numFmtId="0" fontId="3" fillId="4" borderId="13" xfId="0" applyFont="1" applyFill="1" applyBorder="1" applyAlignment="1">
      <alignment horizontal="center"/>
    </xf>
    <xf numFmtId="0" fontId="12" fillId="5" borderId="5" xfId="0" applyFont="1" applyFill="1" applyBorder="1" applyAlignment="1" applyProtection="1">
      <alignment horizontal="center" vertical="center" wrapText="1"/>
      <protection locked="0"/>
    </xf>
    <xf numFmtId="0" fontId="0" fillId="3" borderId="0" xfId="0" applyFill="1" applyProtection="1">
      <protection locked="0"/>
    </xf>
    <xf numFmtId="0" fontId="12" fillId="5" borderId="15" xfId="0" applyFont="1" applyFill="1" applyBorder="1" applyAlignment="1" applyProtection="1">
      <alignment horizontal="center" vertical="center" wrapText="1"/>
      <protection locked="0"/>
    </xf>
    <xf numFmtId="0" fontId="13" fillId="5" borderId="46" xfId="0" applyFont="1" applyFill="1" applyBorder="1" applyAlignment="1" applyProtection="1">
      <alignment horizontal="center" vertical="center"/>
      <protection locked="0"/>
    </xf>
    <xf numFmtId="0" fontId="0" fillId="2" borderId="7" xfId="0" applyFill="1" applyBorder="1" applyAlignment="1">
      <alignment horizontal="left"/>
    </xf>
    <xf numFmtId="0" fontId="2" fillId="2" borderId="9" xfId="0" applyFont="1" applyFill="1" applyBorder="1" applyAlignment="1">
      <alignment horizontal="left" indent="1"/>
    </xf>
    <xf numFmtId="0" fontId="0" fillId="2" borderId="10" xfId="0" applyFill="1" applyBorder="1" applyAlignment="1">
      <alignment horizontal="left"/>
    </xf>
    <xf numFmtId="0" fontId="2" fillId="2" borderId="11" xfId="0" applyFont="1" applyFill="1" applyBorder="1" applyAlignment="1">
      <alignment horizontal="left" indent="1"/>
    </xf>
    <xf numFmtId="0" fontId="7" fillId="7" borderId="10" xfId="0" applyFont="1" applyFill="1" applyBorder="1" applyAlignment="1">
      <alignment vertical="center"/>
    </xf>
    <xf numFmtId="0" fontId="7" fillId="7" borderId="0" xfId="0" applyFont="1" applyFill="1" applyAlignment="1">
      <alignment vertical="center"/>
    </xf>
    <xf numFmtId="0" fontId="7" fillId="7" borderId="11" xfId="0" applyFont="1" applyFill="1" applyBorder="1" applyAlignment="1">
      <alignment vertical="center"/>
    </xf>
    <xf numFmtId="0" fontId="17" fillId="6" borderId="45" xfId="0" applyFont="1" applyFill="1" applyBorder="1" applyAlignment="1">
      <alignment horizontal="center" vertical="center"/>
    </xf>
    <xf numFmtId="0" fontId="10" fillId="4" borderId="0" xfId="0" applyFont="1" applyFill="1" applyAlignment="1">
      <alignment horizontal="center" vertical="center" wrapText="1"/>
    </xf>
    <xf numFmtId="0" fontId="7" fillId="8" borderId="7" xfId="0" applyFont="1" applyFill="1" applyBorder="1" applyAlignment="1">
      <alignment vertical="center"/>
    </xf>
    <xf numFmtId="0" fontId="7" fillId="8" borderId="8" xfId="0" applyFont="1" applyFill="1" applyBorder="1" applyAlignment="1">
      <alignment vertical="center"/>
    </xf>
    <xf numFmtId="0" fontId="7" fillId="8" borderId="9" xfId="0" applyFont="1" applyFill="1" applyBorder="1" applyAlignment="1">
      <alignment vertical="center"/>
    </xf>
    <xf numFmtId="0" fontId="10" fillId="4" borderId="6" xfId="0" applyFont="1" applyFill="1" applyBorder="1" applyAlignment="1">
      <alignment horizontal="center" vertical="center" wrapText="1"/>
    </xf>
    <xf numFmtId="0" fontId="17" fillId="6" borderId="36" xfId="0" applyFont="1" applyFill="1" applyBorder="1" applyAlignment="1">
      <alignment horizontal="center" vertical="center"/>
    </xf>
    <xf numFmtId="0" fontId="7" fillId="8" borderId="0" xfId="0" applyFont="1" applyFill="1" applyAlignment="1">
      <alignment vertical="center"/>
    </xf>
    <xf numFmtId="0" fontId="7" fillId="8" borderId="11" xfId="0" applyFont="1" applyFill="1" applyBorder="1" applyAlignment="1">
      <alignment vertical="center"/>
    </xf>
    <xf numFmtId="0" fontId="17" fillId="6" borderId="30" xfId="0" applyFont="1" applyFill="1" applyBorder="1" applyAlignment="1">
      <alignment horizontal="center" vertical="center"/>
    </xf>
    <xf numFmtId="0" fontId="7" fillId="8" borderId="10" xfId="0" applyFont="1" applyFill="1" applyBorder="1" applyAlignment="1">
      <alignment vertical="center"/>
    </xf>
    <xf numFmtId="0" fontId="10" fillId="4" borderId="6" xfId="0" applyFont="1" applyFill="1" applyBorder="1" applyAlignment="1">
      <alignment vertical="center" wrapText="1"/>
    </xf>
    <xf numFmtId="0" fontId="6" fillId="9" borderId="39" xfId="0" applyFont="1" applyFill="1" applyBorder="1" applyAlignment="1" applyProtection="1">
      <alignment horizontal="center" vertical="center"/>
      <protection locked="0"/>
    </xf>
    <xf numFmtId="0" fontId="6" fillId="11" borderId="39" xfId="0" applyFont="1" applyFill="1" applyBorder="1" applyAlignment="1" applyProtection="1">
      <alignment horizontal="center" vertical="center"/>
      <protection locked="0"/>
    </xf>
    <xf numFmtId="0" fontId="6" fillId="10" borderId="39" xfId="0" applyFont="1" applyFill="1" applyBorder="1" applyAlignment="1" applyProtection="1">
      <alignment horizontal="center" vertical="center"/>
      <protection locked="0"/>
    </xf>
    <xf numFmtId="0" fontId="6" fillId="9" borderId="40" xfId="0" applyFont="1" applyFill="1" applyBorder="1" applyAlignment="1" applyProtection="1">
      <alignment horizontal="center" vertical="center"/>
      <protection locked="0"/>
    </xf>
    <xf numFmtId="0" fontId="6" fillId="11" borderId="40" xfId="0" applyFont="1" applyFill="1" applyBorder="1" applyAlignment="1" applyProtection="1">
      <alignment horizontal="center" vertical="center"/>
      <protection locked="0"/>
    </xf>
    <xf numFmtId="0" fontId="10" fillId="4" borderId="11" xfId="0" applyFont="1" applyFill="1" applyBorder="1" applyAlignment="1">
      <alignment horizontal="center" vertical="center" wrapText="1"/>
    </xf>
    <xf numFmtId="0" fontId="13" fillId="5" borderId="33" xfId="0" applyFont="1" applyFill="1" applyBorder="1" applyAlignment="1" applyProtection="1">
      <alignment horizontal="center" vertical="center"/>
      <protection locked="0"/>
    </xf>
    <xf numFmtId="0" fontId="6" fillId="11" borderId="27" xfId="0" applyFont="1" applyFill="1" applyBorder="1" applyAlignment="1" applyProtection="1">
      <alignment horizontal="center" vertical="center"/>
      <protection locked="0"/>
    </xf>
    <xf numFmtId="0" fontId="6" fillId="9" borderId="27" xfId="0" applyFont="1" applyFill="1" applyBorder="1" applyAlignment="1" applyProtection="1">
      <alignment horizontal="center" vertical="center"/>
      <protection locked="0"/>
    </xf>
    <xf numFmtId="0" fontId="12" fillId="3" borderId="0" xfId="0" applyFont="1" applyFill="1"/>
    <xf numFmtId="0" fontId="21" fillId="11" borderId="39" xfId="0" applyFont="1" applyFill="1" applyBorder="1" applyAlignment="1">
      <alignment horizontal="center" vertical="center"/>
    </xf>
    <xf numFmtId="0" fontId="11" fillId="8" borderId="39" xfId="0" applyFont="1" applyFill="1" applyBorder="1" applyAlignment="1">
      <alignment horizontal="center" vertical="center"/>
    </xf>
    <xf numFmtId="0" fontId="7" fillId="9" borderId="39" xfId="0" applyFont="1" applyFill="1" applyBorder="1" applyAlignment="1">
      <alignment horizontal="center" vertical="center"/>
    </xf>
    <xf numFmtId="0" fontId="7" fillId="6" borderId="47" xfId="0" applyFont="1" applyFill="1" applyBorder="1" applyAlignment="1">
      <alignment horizontal="center" vertical="center"/>
    </xf>
    <xf numFmtId="0" fontId="17" fillId="12" borderId="48" xfId="0" applyFont="1" applyFill="1" applyBorder="1" applyAlignment="1">
      <alignment horizontal="center" vertical="center"/>
    </xf>
    <xf numFmtId="0" fontId="7" fillId="6" borderId="4" xfId="0" applyFont="1" applyFill="1" applyBorder="1" applyAlignment="1">
      <alignment horizontal="center" vertical="center"/>
    </xf>
    <xf numFmtId="0" fontId="17" fillId="12" borderId="13" xfId="0" applyFont="1" applyFill="1" applyBorder="1" applyAlignment="1">
      <alignment horizontal="center" vertical="center"/>
    </xf>
    <xf numFmtId="0" fontId="7" fillId="6" borderId="41" xfId="0" applyFont="1" applyFill="1" applyBorder="1" applyAlignment="1">
      <alignment horizontal="center" vertical="center"/>
    </xf>
    <xf numFmtId="0" fontId="17" fillId="12" borderId="33" xfId="0" applyFont="1" applyFill="1" applyBorder="1" applyAlignment="1">
      <alignment horizontal="center" vertical="center"/>
    </xf>
    <xf numFmtId="0" fontId="22" fillId="6" borderId="21" xfId="0" applyFont="1" applyFill="1" applyBorder="1" applyAlignment="1">
      <alignment horizontal="center" vertical="center"/>
    </xf>
    <xf numFmtId="0" fontId="0" fillId="2" borderId="9" xfId="0" applyFill="1" applyBorder="1" applyAlignment="1">
      <alignment horizontal="center"/>
    </xf>
    <xf numFmtId="0" fontId="0" fillId="2" borderId="11" xfId="0" applyFill="1" applyBorder="1" applyAlignment="1">
      <alignment horizontal="center"/>
    </xf>
    <xf numFmtId="0" fontId="2" fillId="3" borderId="0" xfId="0" applyFont="1" applyFill="1" applyAlignment="1">
      <alignment horizontal="left" indent="1"/>
    </xf>
    <xf numFmtId="0" fontId="24" fillId="3" borderId="0" xfId="0" applyFont="1" applyFill="1" applyAlignment="1">
      <alignment vertical="center"/>
    </xf>
    <xf numFmtId="0" fontId="2" fillId="3" borderId="11" xfId="0" applyFont="1" applyFill="1" applyBorder="1" applyAlignment="1">
      <alignment horizontal="left" indent="1"/>
    </xf>
    <xf numFmtId="0" fontId="2" fillId="3" borderId="23" xfId="0" applyFont="1" applyFill="1" applyBorder="1" applyAlignment="1">
      <alignment horizontal="left" indent="1"/>
    </xf>
    <xf numFmtId="14" fontId="25" fillId="3" borderId="23" xfId="0" applyNumberFormat="1" applyFont="1" applyFill="1" applyBorder="1" applyAlignment="1">
      <alignment horizontal="center" vertical="center"/>
    </xf>
    <xf numFmtId="0" fontId="2" fillId="3" borderId="24" xfId="0" applyFont="1" applyFill="1" applyBorder="1" applyAlignment="1">
      <alignment horizontal="left" indent="1"/>
    </xf>
    <xf numFmtId="0" fontId="2" fillId="0" borderId="0" xfId="0" applyFont="1" applyAlignment="1">
      <alignment horizontal="left" indent="1"/>
    </xf>
    <xf numFmtId="14" fontId="25" fillId="3" borderId="0" xfId="0" applyNumberFormat="1" applyFont="1" applyFill="1" applyAlignment="1">
      <alignment horizontal="center" vertical="center"/>
    </xf>
    <xf numFmtId="0" fontId="7" fillId="7" borderId="42" xfId="0" applyFont="1" applyFill="1" applyBorder="1" applyAlignment="1">
      <alignment vertical="center"/>
    </xf>
    <xf numFmtId="0" fontId="7" fillId="7" borderId="43" xfId="0" applyFont="1" applyFill="1" applyBorder="1" applyAlignment="1">
      <alignment vertical="center"/>
    </xf>
    <xf numFmtId="0" fontId="7" fillId="7" borderId="44" xfId="0" applyFont="1" applyFill="1" applyBorder="1" applyAlignment="1">
      <alignment vertical="center"/>
    </xf>
    <xf numFmtId="0" fontId="0" fillId="2" borderId="22" xfId="0" applyFill="1" applyBorder="1" applyAlignment="1">
      <alignment horizontal="left"/>
    </xf>
    <xf numFmtId="14" fontId="25" fillId="3" borderId="11" xfId="0" applyNumberFormat="1" applyFont="1" applyFill="1" applyBorder="1" applyAlignment="1">
      <alignment horizontal="center" vertical="center"/>
    </xf>
    <xf numFmtId="0" fontId="13" fillId="5" borderId="1" xfId="0" applyFont="1" applyFill="1" applyBorder="1" applyAlignment="1" applyProtection="1">
      <alignment horizontal="center" vertical="center"/>
      <protection locked="0"/>
    </xf>
    <xf numFmtId="0" fontId="13" fillId="5" borderId="4" xfId="0" applyFont="1" applyFill="1" applyBorder="1" applyAlignment="1" applyProtection="1">
      <alignment horizontal="center" vertical="center"/>
      <protection locked="0"/>
    </xf>
    <xf numFmtId="0" fontId="13" fillId="5" borderId="21" xfId="0" applyFont="1" applyFill="1" applyBorder="1" applyAlignment="1" applyProtection="1">
      <alignment horizontal="center" vertical="center"/>
      <protection locked="0"/>
    </xf>
    <xf numFmtId="0" fontId="13" fillId="5" borderId="26" xfId="0" applyFont="1" applyFill="1" applyBorder="1" applyAlignment="1" applyProtection="1">
      <alignment horizontal="center" vertical="center"/>
      <protection locked="0"/>
    </xf>
    <xf numFmtId="0" fontId="17" fillId="12" borderId="45" xfId="0" applyFont="1" applyFill="1" applyBorder="1" applyAlignment="1">
      <alignment horizontal="center" vertical="center"/>
    </xf>
    <xf numFmtId="0" fontId="17" fillId="12" borderId="39" xfId="0" applyFont="1" applyFill="1" applyBorder="1" applyAlignment="1">
      <alignment horizontal="center" vertical="center"/>
    </xf>
    <xf numFmtId="0" fontId="17" fillId="12" borderId="38" xfId="0" applyFont="1" applyFill="1" applyBorder="1" applyAlignment="1">
      <alignment horizontal="center" vertical="center"/>
    </xf>
    <xf numFmtId="0" fontId="6" fillId="6" borderId="4" xfId="0" applyFont="1" applyFill="1" applyBorder="1" applyAlignment="1">
      <alignment horizontal="center" vertical="center"/>
    </xf>
    <xf numFmtId="0" fontId="6" fillId="12" borderId="13" xfId="0" applyFont="1" applyFill="1" applyBorder="1" applyAlignment="1">
      <alignment horizontal="center" vertical="center"/>
    </xf>
    <xf numFmtId="0" fontId="6" fillId="12" borderId="39" xfId="0" applyFont="1" applyFill="1" applyBorder="1" applyAlignment="1">
      <alignment horizontal="center" vertical="center"/>
    </xf>
    <xf numFmtId="0" fontId="26" fillId="6" borderId="46" xfId="0" applyFont="1" applyFill="1" applyBorder="1" applyAlignment="1">
      <alignment horizontal="center" vertical="center"/>
    </xf>
    <xf numFmtId="0" fontId="26" fillId="6" borderId="40" xfId="0" applyFont="1" applyFill="1" applyBorder="1" applyAlignment="1">
      <alignment horizontal="center" vertical="center"/>
    </xf>
    <xf numFmtId="0" fontId="26" fillId="6" borderId="30" xfId="0" applyFont="1" applyFill="1" applyBorder="1" applyAlignment="1">
      <alignment horizontal="center" vertical="center"/>
    </xf>
    <xf numFmtId="0" fontId="26" fillId="7" borderId="9" xfId="0" applyFont="1" applyFill="1" applyBorder="1" applyAlignment="1">
      <alignment horizontal="center" vertical="center" wrapText="1"/>
    </xf>
    <xf numFmtId="0" fontId="26" fillId="7" borderId="44" xfId="0" applyFont="1" applyFill="1" applyBorder="1" applyAlignment="1">
      <alignment horizontal="center" vertical="center" wrapText="1"/>
    </xf>
    <xf numFmtId="0" fontId="12" fillId="5" borderId="49" xfId="0" applyFont="1" applyFill="1" applyBorder="1" applyAlignment="1" applyProtection="1">
      <alignment horizontal="center" vertical="center" wrapText="1"/>
      <protection locked="0"/>
    </xf>
    <xf numFmtId="0" fontId="7" fillId="7" borderId="7" xfId="0" applyFont="1" applyFill="1" applyBorder="1" applyAlignment="1" applyProtection="1">
      <alignment vertical="center"/>
      <protection locked="0"/>
    </xf>
    <xf numFmtId="0" fontId="7" fillId="7" borderId="8" xfId="0" applyFont="1" applyFill="1" applyBorder="1" applyAlignment="1" applyProtection="1">
      <alignment vertical="center"/>
      <protection locked="0"/>
    </xf>
    <xf numFmtId="0" fontId="6" fillId="7" borderId="9" xfId="0" applyFont="1" applyFill="1" applyBorder="1" applyAlignment="1" applyProtection="1">
      <alignment horizontal="center" vertical="center" wrapText="1"/>
      <protection locked="0"/>
    </xf>
    <xf numFmtId="0" fontId="11" fillId="9" borderId="39" xfId="0" applyFont="1" applyFill="1" applyBorder="1" applyAlignment="1">
      <alignment horizontal="center" vertical="center"/>
    </xf>
    <xf numFmtId="0" fontId="13" fillId="5" borderId="3" xfId="0" applyFont="1" applyFill="1" applyBorder="1" applyAlignment="1" applyProtection="1">
      <alignment horizontal="left" vertical="center"/>
      <protection locked="0"/>
    </xf>
    <xf numFmtId="0" fontId="12" fillId="3" borderId="0" xfId="0" applyFont="1" applyFill="1" applyAlignment="1">
      <alignment horizontal="left"/>
    </xf>
    <xf numFmtId="0" fontId="14" fillId="6" borderId="28" xfId="0" applyFont="1" applyFill="1" applyBorder="1" applyAlignment="1">
      <alignment horizontal="left"/>
    </xf>
    <xf numFmtId="0" fontId="12" fillId="10" borderId="45" xfId="0" applyFont="1" applyFill="1" applyBorder="1" applyAlignment="1">
      <alignment horizontal="left"/>
    </xf>
    <xf numFmtId="0" fontId="12" fillId="10" borderId="39" xfId="0" applyFont="1" applyFill="1" applyBorder="1" applyAlignment="1">
      <alignment horizontal="left"/>
    </xf>
    <xf numFmtId="0" fontId="12" fillId="10" borderId="40" xfId="0" applyFont="1" applyFill="1" applyBorder="1" applyAlignment="1">
      <alignment horizontal="left"/>
    </xf>
    <xf numFmtId="0" fontId="12" fillId="10" borderId="45" xfId="0" applyFont="1" applyFill="1" applyBorder="1" applyAlignment="1" applyProtection="1">
      <alignment horizontal="left"/>
      <protection locked="0"/>
    </xf>
    <xf numFmtId="0" fontId="12" fillId="10" borderId="39" xfId="0" applyFont="1" applyFill="1" applyBorder="1" applyAlignment="1" applyProtection="1">
      <alignment horizontal="left"/>
      <protection locked="0"/>
    </xf>
    <xf numFmtId="0" fontId="12" fillId="10" borderId="40" xfId="0" applyFont="1" applyFill="1" applyBorder="1" applyAlignment="1" applyProtection="1">
      <alignment horizontal="left"/>
      <protection locked="0"/>
    </xf>
    <xf numFmtId="0" fontId="14" fillId="3" borderId="0" xfId="0" applyFont="1" applyFill="1" applyAlignment="1">
      <alignment horizontal="left"/>
    </xf>
    <xf numFmtId="0" fontId="9" fillId="5" borderId="33" xfId="0" applyFont="1" applyFill="1" applyBorder="1" applyAlignment="1" applyProtection="1">
      <alignment horizontal="center" vertical="center" wrapText="1"/>
      <protection locked="0"/>
    </xf>
    <xf numFmtId="0" fontId="0" fillId="3" borderId="0" xfId="0" applyFill="1" applyAlignment="1">
      <alignment horizontal="left" wrapText="1"/>
    </xf>
    <xf numFmtId="0" fontId="9" fillId="2" borderId="12"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27" xfId="0" applyFont="1" applyFill="1" applyBorder="1" applyAlignment="1" applyProtection="1">
      <alignment horizontal="left" vertical="center" wrapText="1"/>
      <protection locked="0"/>
    </xf>
    <xf numFmtId="0" fontId="9" fillId="2" borderId="25" xfId="0" applyFont="1" applyFill="1" applyBorder="1" applyAlignment="1" applyProtection="1">
      <alignment horizontal="left" vertical="center" wrapText="1"/>
      <protection locked="0"/>
    </xf>
    <xf numFmtId="0" fontId="9" fillId="2" borderId="26" xfId="0" applyFont="1" applyFill="1" applyBorder="1" applyAlignment="1" applyProtection="1">
      <alignment horizontal="left" vertical="center" wrapText="1"/>
      <protection locked="0"/>
    </xf>
    <xf numFmtId="0" fontId="9" fillId="2" borderId="46" xfId="0" applyFont="1" applyFill="1" applyBorder="1" applyAlignment="1" applyProtection="1">
      <alignment horizontal="left" vertical="center" wrapText="1"/>
      <protection locked="0"/>
    </xf>
    <xf numFmtId="0" fontId="8" fillId="6" borderId="18" xfId="0" applyFont="1" applyFill="1" applyBorder="1" applyAlignment="1">
      <alignment horizontal="center" vertical="center"/>
    </xf>
    <xf numFmtId="0" fontId="8" fillId="6" borderId="1" xfId="0" applyFont="1" applyFill="1" applyBorder="1" applyAlignment="1">
      <alignment horizontal="center" vertical="center"/>
    </xf>
    <xf numFmtId="0" fontId="8" fillId="6" borderId="13" xfId="0" applyFont="1" applyFill="1" applyBorder="1" applyAlignment="1">
      <alignment horizontal="center" vertical="center"/>
    </xf>
    <xf numFmtId="0" fontId="3" fillId="4" borderId="31" xfId="0" applyFont="1" applyFill="1" applyBorder="1" applyAlignment="1">
      <alignment horizontal="center" vertical="center"/>
    </xf>
    <xf numFmtId="0" fontId="3" fillId="4" borderId="32" xfId="0" applyFont="1" applyFill="1" applyBorder="1" applyAlignment="1">
      <alignment horizontal="center" vertical="center"/>
    </xf>
    <xf numFmtId="0" fontId="3" fillId="4" borderId="33" xfId="0" applyFont="1" applyFill="1" applyBorder="1" applyAlignment="1">
      <alignment horizontal="center" vertical="center"/>
    </xf>
    <xf numFmtId="0" fontId="9" fillId="2" borderId="18"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left" vertical="center" wrapText="1"/>
      <protection locked="0"/>
    </xf>
    <xf numFmtId="0" fontId="9" fillId="2" borderId="13" xfId="0" applyFont="1" applyFill="1" applyBorder="1" applyAlignment="1" applyProtection="1">
      <alignment horizontal="left" vertical="center" wrapText="1"/>
      <protection locked="0"/>
    </xf>
    <xf numFmtId="0" fontId="14" fillId="10" borderId="30" xfId="0" applyFont="1" applyFill="1" applyBorder="1" applyAlignment="1">
      <alignment horizontal="center" vertical="center" wrapText="1"/>
    </xf>
    <xf numFmtId="0" fontId="14" fillId="10" borderId="28" xfId="0" applyFont="1" applyFill="1" applyBorder="1" applyAlignment="1">
      <alignment horizontal="center" vertical="center" wrapText="1"/>
    </xf>
    <xf numFmtId="0" fontId="14" fillId="10" borderId="29" xfId="0" applyFont="1" applyFill="1" applyBorder="1" applyAlignment="1">
      <alignment horizontal="center" vertical="center" wrapText="1"/>
    </xf>
    <xf numFmtId="0" fontId="3" fillId="4" borderId="31" xfId="0" applyFont="1" applyFill="1" applyBorder="1" applyAlignment="1">
      <alignment horizontal="center"/>
    </xf>
    <xf numFmtId="0" fontId="3" fillId="4" borderId="32" xfId="0" applyFont="1" applyFill="1" applyBorder="1" applyAlignment="1">
      <alignment horizontal="center"/>
    </xf>
    <xf numFmtId="0" fontId="3" fillId="4" borderId="33" xfId="0" applyFont="1" applyFill="1" applyBorder="1" applyAlignment="1">
      <alignment horizontal="center"/>
    </xf>
    <xf numFmtId="0" fontId="4" fillId="5" borderId="18" xfId="0" applyFont="1" applyFill="1" applyBorder="1" applyAlignment="1" applyProtection="1">
      <alignment horizontal="center" vertical="center"/>
      <protection locked="0"/>
    </xf>
    <xf numFmtId="0" fontId="4" fillId="5" borderId="1" xfId="0" applyFont="1" applyFill="1" applyBorder="1" applyAlignment="1" applyProtection="1">
      <alignment horizontal="center" vertical="center"/>
      <protection locked="0"/>
    </xf>
    <xf numFmtId="0" fontId="4" fillId="5" borderId="13" xfId="0" applyFont="1" applyFill="1" applyBorder="1" applyAlignment="1" applyProtection="1">
      <alignment horizontal="center" vertical="center"/>
      <protection locked="0"/>
    </xf>
    <xf numFmtId="0" fontId="14" fillId="2" borderId="30"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5" borderId="30" xfId="0" applyFont="1" applyFill="1" applyBorder="1" applyAlignment="1">
      <alignment horizontal="center" vertical="center" wrapText="1"/>
    </xf>
    <xf numFmtId="0" fontId="14" fillId="5" borderId="28" xfId="0" applyFont="1" applyFill="1" applyBorder="1" applyAlignment="1">
      <alignment horizontal="center" vertical="center" wrapText="1"/>
    </xf>
    <xf numFmtId="0" fontId="14" fillId="5" borderId="29" xfId="0" applyFont="1" applyFill="1" applyBorder="1" applyAlignment="1">
      <alignment horizontal="center" vertical="center" wrapText="1"/>
    </xf>
    <xf numFmtId="0" fontId="4" fillId="5" borderId="25" xfId="0" applyFont="1" applyFill="1" applyBorder="1" applyAlignment="1" applyProtection="1">
      <alignment horizontal="center" vertical="center"/>
      <protection locked="0"/>
    </xf>
    <xf numFmtId="0" fontId="4" fillId="5" borderId="26" xfId="0" applyFont="1" applyFill="1" applyBorder="1" applyAlignment="1" applyProtection="1">
      <alignment horizontal="center" vertical="center"/>
      <protection locked="0"/>
    </xf>
    <xf numFmtId="0" fontId="4" fillId="5" borderId="46" xfId="0" applyFont="1" applyFill="1" applyBorder="1" applyAlignment="1" applyProtection="1">
      <alignment horizontal="center" vertical="center"/>
      <protection locked="0"/>
    </xf>
    <xf numFmtId="0" fontId="8" fillId="6" borderId="10" xfId="0" applyFont="1" applyFill="1" applyBorder="1" applyAlignment="1">
      <alignment horizontal="center" vertical="center"/>
    </xf>
    <xf numFmtId="0" fontId="8" fillId="6" borderId="0" xfId="0" applyFont="1" applyFill="1" applyAlignment="1">
      <alignment horizontal="center" vertical="center"/>
    </xf>
    <xf numFmtId="0" fontId="8" fillId="6" borderId="11" xfId="0" applyFont="1" applyFill="1" applyBorder="1" applyAlignment="1">
      <alignment horizontal="center" vertical="center"/>
    </xf>
    <xf numFmtId="0" fontId="3" fillId="4" borderId="20" xfId="0" applyFont="1" applyFill="1" applyBorder="1" applyAlignment="1">
      <alignment horizontal="center"/>
    </xf>
    <xf numFmtId="0" fontId="3" fillId="4" borderId="6" xfId="0" applyFont="1" applyFill="1" applyBorder="1" applyAlignment="1">
      <alignment horizontal="center"/>
    </xf>
    <xf numFmtId="0" fontId="3" fillId="4" borderId="34" xfId="0" applyFont="1" applyFill="1" applyBorder="1" applyAlignment="1">
      <alignment horizontal="center"/>
    </xf>
    <xf numFmtId="0" fontId="3" fillId="4" borderId="18" xfId="0" applyFont="1" applyFill="1" applyBorder="1" applyAlignment="1">
      <alignment horizontal="center"/>
    </xf>
    <xf numFmtId="0" fontId="3" fillId="4" borderId="1" xfId="0" applyFont="1" applyFill="1" applyBorder="1" applyAlignment="1">
      <alignment horizontal="center"/>
    </xf>
    <xf numFmtId="0" fontId="3" fillId="4" borderId="13" xfId="0" applyFont="1" applyFill="1" applyBorder="1" applyAlignment="1">
      <alignment horizontal="center"/>
    </xf>
    <xf numFmtId="0" fontId="20" fillId="2" borderId="30" xfId="0" applyFont="1" applyFill="1" applyBorder="1" applyAlignment="1">
      <alignment horizontal="center" vertical="center" wrapText="1"/>
    </xf>
    <xf numFmtId="0" fontId="20" fillId="2" borderId="28" xfId="0" applyFont="1" applyFill="1" applyBorder="1" applyAlignment="1">
      <alignment horizontal="center" vertical="center" wrapText="1"/>
    </xf>
    <xf numFmtId="0" fontId="20" fillId="2" borderId="29" xfId="0" applyFont="1" applyFill="1" applyBorder="1" applyAlignment="1">
      <alignment horizontal="center" vertical="center" wrapText="1"/>
    </xf>
    <xf numFmtId="0" fontId="12" fillId="5" borderId="14" xfId="0" applyFont="1" applyFill="1" applyBorder="1" applyAlignment="1" applyProtection="1">
      <alignment horizontal="left" vertical="center" wrapText="1"/>
      <protection locked="0"/>
    </xf>
    <xf numFmtId="0" fontId="12" fillId="5" borderId="21" xfId="0" applyFont="1" applyFill="1" applyBorder="1" applyAlignment="1" applyProtection="1">
      <alignment horizontal="left" vertical="center" wrapText="1"/>
      <protection locked="0"/>
    </xf>
    <xf numFmtId="0" fontId="28" fillId="4" borderId="12" xfId="0" applyFont="1" applyFill="1" applyBorder="1" applyAlignment="1">
      <alignment horizontal="left" vertical="center" wrapText="1"/>
    </xf>
    <xf numFmtId="0" fontId="28" fillId="4" borderId="5" xfId="0" applyFont="1" applyFill="1" applyBorder="1" applyAlignment="1">
      <alignment horizontal="left" vertical="center" wrapText="1"/>
    </xf>
    <xf numFmtId="0" fontId="28" fillId="4" borderId="27" xfId="0" applyFont="1" applyFill="1" applyBorder="1" applyAlignment="1">
      <alignment horizontal="left" vertical="center" wrapText="1"/>
    </xf>
    <xf numFmtId="0" fontId="12" fillId="5" borderId="12" xfId="0" applyFont="1" applyFill="1" applyBorder="1" applyAlignment="1" applyProtection="1">
      <alignment horizontal="left" vertical="center" wrapText="1"/>
      <protection locked="0"/>
    </xf>
    <xf numFmtId="0" fontId="12" fillId="5" borderId="4" xfId="0" applyFont="1" applyFill="1" applyBorder="1" applyAlignment="1" applyProtection="1">
      <alignment horizontal="left" vertical="center" wrapText="1"/>
      <protection locked="0"/>
    </xf>
    <xf numFmtId="0" fontId="12" fillId="5" borderId="7" xfId="0" applyFont="1" applyFill="1" applyBorder="1" applyAlignment="1" applyProtection="1">
      <alignment horizontal="left" vertical="top" wrapText="1"/>
      <protection locked="0"/>
    </xf>
    <xf numFmtId="0" fontId="12" fillId="5" borderId="8" xfId="0" applyFont="1" applyFill="1" applyBorder="1" applyAlignment="1" applyProtection="1">
      <alignment horizontal="left" vertical="top" wrapText="1"/>
      <protection locked="0"/>
    </xf>
    <xf numFmtId="0" fontId="12" fillId="5" borderId="9" xfId="0" applyFont="1" applyFill="1" applyBorder="1" applyAlignment="1" applyProtection="1">
      <alignment horizontal="left" vertical="top" wrapText="1"/>
      <protection locked="0"/>
    </xf>
    <xf numFmtId="0" fontId="12" fillId="5" borderId="10" xfId="0" applyFont="1" applyFill="1" applyBorder="1" applyAlignment="1" applyProtection="1">
      <alignment horizontal="left" vertical="top" wrapText="1"/>
      <protection locked="0"/>
    </xf>
    <xf numFmtId="0" fontId="12" fillId="5" borderId="0" xfId="0" applyFont="1" applyFill="1" applyAlignment="1" applyProtection="1">
      <alignment horizontal="left" vertical="top" wrapText="1"/>
      <protection locked="0"/>
    </xf>
    <xf numFmtId="0" fontId="12" fillId="5" borderId="11" xfId="0" applyFont="1" applyFill="1" applyBorder="1" applyAlignment="1" applyProtection="1">
      <alignment horizontal="left" vertical="top" wrapText="1"/>
      <protection locked="0"/>
    </xf>
    <xf numFmtId="0" fontId="12" fillId="5" borderId="22" xfId="0" applyFont="1" applyFill="1" applyBorder="1" applyAlignment="1" applyProtection="1">
      <alignment horizontal="left" vertical="top" wrapText="1"/>
      <protection locked="0"/>
    </xf>
    <xf numFmtId="0" fontId="12" fillId="5" borderId="23" xfId="0" applyFont="1" applyFill="1" applyBorder="1" applyAlignment="1" applyProtection="1">
      <alignment horizontal="left" vertical="top" wrapText="1"/>
      <protection locked="0"/>
    </xf>
    <xf numFmtId="0" fontId="12" fillId="5" borderId="24" xfId="0" applyFont="1" applyFill="1" applyBorder="1" applyAlignment="1" applyProtection="1">
      <alignment horizontal="left" vertical="top" wrapText="1"/>
      <protection locked="0"/>
    </xf>
    <xf numFmtId="14" fontId="23" fillId="3" borderId="0" xfId="0" applyNumberFormat="1" applyFont="1" applyFill="1" applyAlignment="1">
      <alignment horizontal="center" vertical="center"/>
    </xf>
    <xf numFmtId="0" fontId="24" fillId="3" borderId="0" xfId="0" applyFont="1" applyFill="1" applyAlignment="1">
      <alignment horizontal="center" vertical="center"/>
    </xf>
    <xf numFmtId="0" fontId="24" fillId="3" borderId="11" xfId="0" applyFont="1" applyFill="1" applyBorder="1" applyAlignment="1">
      <alignment horizontal="center" vertical="center"/>
    </xf>
    <xf numFmtId="0" fontId="28" fillId="4" borderId="10" xfId="0" applyFont="1" applyFill="1" applyBorder="1" applyAlignment="1">
      <alignment horizontal="left" vertical="center" wrapText="1"/>
    </xf>
    <xf numFmtId="0" fontId="28" fillId="4" borderId="0" xfId="0" applyFont="1" applyFill="1" applyAlignment="1">
      <alignment horizontal="left" vertical="center" wrapText="1"/>
    </xf>
    <xf numFmtId="0" fontId="28" fillId="4" borderId="11" xfId="0" applyFont="1" applyFill="1" applyBorder="1" applyAlignment="1">
      <alignment horizontal="left" vertical="center" wrapText="1"/>
    </xf>
    <xf numFmtId="0" fontId="12" fillId="3" borderId="8" xfId="0" applyFont="1" applyFill="1" applyBorder="1" applyAlignment="1">
      <alignment horizontal="left" vertical="center" wrapText="1"/>
    </xf>
    <xf numFmtId="0" fontId="20" fillId="10" borderId="30" xfId="0" applyFont="1" applyFill="1" applyBorder="1" applyAlignment="1">
      <alignment horizontal="center" vertical="center" wrapText="1"/>
    </xf>
    <xf numFmtId="0" fontId="20" fillId="10" borderId="28" xfId="0" applyFont="1" applyFill="1" applyBorder="1" applyAlignment="1">
      <alignment horizontal="center" vertical="center" wrapText="1"/>
    </xf>
    <xf numFmtId="0" fontId="20" fillId="10" borderId="29" xfId="0" applyFont="1" applyFill="1" applyBorder="1" applyAlignment="1">
      <alignment horizontal="center" vertical="center" wrapText="1"/>
    </xf>
    <xf numFmtId="0" fontId="28" fillId="0" borderId="12" xfId="0" applyFont="1" applyBorder="1" applyAlignment="1">
      <alignment horizontal="left"/>
    </xf>
    <xf numFmtId="0" fontId="28" fillId="0" borderId="4" xfId="0" applyFont="1" applyBorder="1" applyAlignment="1">
      <alignment horizontal="left"/>
    </xf>
    <xf numFmtId="0" fontId="27" fillId="0" borderId="12" xfId="0" applyFont="1" applyBorder="1" applyAlignment="1">
      <alignment horizontal="left" vertical="center" wrapText="1"/>
    </xf>
    <xf numFmtId="0" fontId="27" fillId="0" borderId="4" xfId="0" applyFont="1" applyBorder="1" applyAlignment="1">
      <alignment horizontal="left" vertical="center" wrapText="1"/>
    </xf>
    <xf numFmtId="0" fontId="27" fillId="0" borderId="5" xfId="0" applyFont="1" applyBorder="1" applyAlignment="1">
      <alignment horizontal="left" vertical="center" wrapText="1"/>
    </xf>
    <xf numFmtId="0" fontId="28" fillId="0" borderId="12" xfId="0" applyFont="1" applyBorder="1" applyAlignment="1">
      <alignment horizontal="left" vertical="center" wrapText="1"/>
    </xf>
    <xf numFmtId="0" fontId="28" fillId="0" borderId="4" xfId="0" applyFont="1" applyBorder="1" applyAlignment="1">
      <alignment horizontal="left" vertical="center" wrapText="1"/>
    </xf>
    <xf numFmtId="0" fontId="12" fillId="10" borderId="18" xfId="0" applyFont="1" applyFill="1" applyBorder="1" applyAlignment="1" applyProtection="1">
      <alignment horizontal="left"/>
      <protection locked="0"/>
    </xf>
    <xf numFmtId="0" fontId="12" fillId="10" borderId="13" xfId="0" applyFont="1" applyFill="1" applyBorder="1" applyAlignment="1" applyProtection="1">
      <alignment horizontal="left"/>
      <protection locked="0"/>
    </xf>
    <xf numFmtId="0" fontId="13" fillId="5" borderId="12" xfId="0" applyFont="1" applyFill="1" applyBorder="1" applyAlignment="1" applyProtection="1">
      <alignment horizontal="left" vertical="center"/>
      <protection locked="0"/>
    </xf>
    <xf numFmtId="0" fontId="13" fillId="5" borderId="5" xfId="0" applyFont="1" applyFill="1" applyBorder="1" applyAlignment="1" applyProtection="1">
      <alignment horizontal="left" vertical="center"/>
      <protection locked="0"/>
    </xf>
    <xf numFmtId="0" fontId="13" fillId="5" borderId="4" xfId="0" applyFont="1" applyFill="1" applyBorder="1" applyAlignment="1" applyProtection="1">
      <alignment horizontal="left" vertical="center"/>
      <protection locked="0"/>
    </xf>
    <xf numFmtId="0" fontId="13" fillId="5" borderId="3" xfId="0" applyFont="1" applyFill="1" applyBorder="1" applyAlignment="1" applyProtection="1">
      <alignment horizontal="left" vertical="center"/>
      <protection locked="0"/>
    </xf>
    <xf numFmtId="0" fontId="10" fillId="5" borderId="3" xfId="0" applyFont="1" applyFill="1" applyBorder="1" applyAlignment="1" applyProtection="1">
      <alignment horizontal="left" vertical="center"/>
      <protection locked="0"/>
    </xf>
    <xf numFmtId="0" fontId="10" fillId="5" borderId="5" xfId="0" applyFont="1" applyFill="1" applyBorder="1" applyAlignment="1" applyProtection="1">
      <alignment horizontal="left" vertical="center"/>
      <protection locked="0"/>
    </xf>
    <xf numFmtId="0" fontId="10" fillId="5" borderId="4" xfId="0" applyFont="1" applyFill="1" applyBorder="1" applyAlignment="1" applyProtection="1">
      <alignment horizontal="left" vertical="center"/>
      <protection locked="0"/>
    </xf>
    <xf numFmtId="0" fontId="7" fillId="8" borderId="28" xfId="0" applyFont="1" applyFill="1" applyBorder="1" applyAlignment="1">
      <alignment horizontal="center" vertical="center"/>
    </xf>
    <xf numFmtId="0" fontId="7" fillId="8" borderId="37" xfId="0" applyFont="1" applyFill="1" applyBorder="1" applyAlignment="1">
      <alignment horizontal="center" vertical="center"/>
    </xf>
    <xf numFmtId="0" fontId="5" fillId="6" borderId="42" xfId="0" applyFont="1" applyFill="1" applyBorder="1" applyAlignment="1">
      <alignment horizontal="left" vertical="center" wrapText="1"/>
    </xf>
    <xf numFmtId="0" fontId="5" fillId="6" borderId="43"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10" fillId="4" borderId="20"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7" fillId="8" borderId="10" xfId="0" applyFont="1" applyFill="1" applyBorder="1" applyAlignment="1">
      <alignment horizontal="left" vertical="center"/>
    </xf>
    <xf numFmtId="0" fontId="7" fillId="8" borderId="0" xfId="0" applyFont="1" applyFill="1" applyAlignment="1">
      <alignment horizontal="left" vertical="center"/>
    </xf>
    <xf numFmtId="0" fontId="13" fillId="5" borderId="25" xfId="0" applyFont="1" applyFill="1" applyBorder="1" applyAlignment="1" applyProtection="1">
      <alignment horizontal="left" vertical="center"/>
      <protection locked="0"/>
    </xf>
    <xf numFmtId="0" fontId="13" fillId="5" borderId="26" xfId="0" applyFont="1" applyFill="1" applyBorder="1" applyAlignment="1" applyProtection="1">
      <alignment horizontal="left" vertical="center"/>
      <protection locked="0"/>
    </xf>
    <xf numFmtId="0" fontId="10" fillId="4" borderId="10" xfId="0" applyFont="1" applyFill="1" applyBorder="1" applyAlignment="1">
      <alignment horizontal="center" vertical="center" wrapText="1"/>
    </xf>
    <xf numFmtId="0" fontId="10" fillId="4" borderId="0" xfId="0" applyFont="1" applyFill="1" applyAlignment="1">
      <alignment horizontal="center" vertical="center" wrapText="1"/>
    </xf>
    <xf numFmtId="0" fontId="13" fillId="5" borderId="18" xfId="0" applyFont="1" applyFill="1" applyBorder="1" applyAlignment="1" applyProtection="1">
      <alignment horizontal="left" vertical="center"/>
      <protection locked="0"/>
    </xf>
    <xf numFmtId="0" fontId="13" fillId="5" borderId="1" xfId="0" applyFont="1" applyFill="1" applyBorder="1" applyAlignment="1" applyProtection="1">
      <alignment horizontal="left" vertical="center"/>
      <protection locked="0"/>
    </xf>
    <xf numFmtId="0" fontId="13" fillId="5" borderId="3" xfId="0" applyFont="1" applyFill="1" applyBorder="1" applyAlignment="1" applyProtection="1">
      <alignment horizontal="center" vertical="center"/>
      <protection locked="0"/>
    </xf>
    <xf numFmtId="0" fontId="13" fillId="5" borderId="5" xfId="0" applyFont="1" applyFill="1" applyBorder="1" applyAlignment="1" applyProtection="1">
      <alignment horizontal="center" vertical="center"/>
      <protection locked="0"/>
    </xf>
    <xf numFmtId="0" fontId="2" fillId="2" borderId="8" xfId="0" applyFont="1" applyFill="1" applyBorder="1" applyAlignment="1">
      <alignment horizontal="left"/>
    </xf>
    <xf numFmtId="0" fontId="2" fillId="2" borderId="9" xfId="0" applyFont="1" applyFill="1" applyBorder="1" applyAlignment="1">
      <alignment horizontal="left"/>
    </xf>
    <xf numFmtId="0" fontId="2" fillId="2" borderId="0" xfId="0" applyFont="1" applyFill="1" applyAlignment="1">
      <alignment horizontal="left" vertical="center"/>
    </xf>
    <xf numFmtId="0" fontId="2" fillId="2" borderId="11" xfId="0" applyFont="1" applyFill="1" applyBorder="1" applyAlignment="1">
      <alignment horizontal="left" vertical="center"/>
    </xf>
    <xf numFmtId="14" fontId="23" fillId="3" borderId="0" xfId="0" applyNumberFormat="1" applyFont="1" applyFill="1" applyAlignment="1">
      <alignment horizontal="left" vertical="center"/>
    </xf>
    <xf numFmtId="14" fontId="23" fillId="3" borderId="23" xfId="0" applyNumberFormat="1" applyFont="1" applyFill="1" applyBorder="1" applyAlignment="1">
      <alignment horizontal="left" vertical="center"/>
    </xf>
    <xf numFmtId="0" fontId="7" fillId="8" borderId="30" xfId="0" applyFont="1" applyFill="1" applyBorder="1" applyAlignment="1">
      <alignment horizontal="center" vertical="center"/>
    </xf>
    <xf numFmtId="0" fontId="13" fillId="5" borderId="14" xfId="0" applyFont="1" applyFill="1" applyBorder="1" applyAlignment="1" applyProtection="1">
      <alignment vertical="center"/>
      <protection locked="0"/>
    </xf>
    <xf numFmtId="0" fontId="13" fillId="5" borderId="15" xfId="0" applyFont="1" applyFill="1" applyBorder="1" applyAlignment="1" applyProtection="1">
      <alignment vertical="center"/>
      <protection locked="0"/>
    </xf>
    <xf numFmtId="0" fontId="13" fillId="5" borderId="21" xfId="0" applyFont="1" applyFill="1" applyBorder="1" applyAlignment="1" applyProtection="1">
      <alignment vertical="center"/>
      <protection locked="0"/>
    </xf>
    <xf numFmtId="0" fontId="13" fillId="5" borderId="4" xfId="0" applyFont="1" applyFill="1" applyBorder="1" applyAlignment="1" applyProtection="1">
      <alignment horizontal="center" vertical="center"/>
      <protection locked="0"/>
    </xf>
    <xf numFmtId="0" fontId="13" fillId="5" borderId="12" xfId="0" applyFont="1" applyFill="1" applyBorder="1" applyAlignment="1" applyProtection="1">
      <alignment vertical="center"/>
      <protection locked="0"/>
    </xf>
    <xf numFmtId="0" fontId="13" fillId="5" borderId="5"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0" fontId="7" fillId="8" borderId="38" xfId="0" applyFont="1" applyFill="1" applyBorder="1" applyAlignment="1">
      <alignment horizontal="center" vertical="center"/>
    </xf>
    <xf numFmtId="0" fontId="13" fillId="5" borderId="3" xfId="0" applyFont="1" applyFill="1" applyBorder="1" applyAlignment="1" applyProtection="1">
      <alignment vertical="center"/>
      <protection locked="0"/>
    </xf>
    <xf numFmtId="0" fontId="28" fillId="4" borderId="7" xfId="0" applyFont="1" applyFill="1" applyBorder="1" applyAlignment="1">
      <alignment horizontal="left" vertical="top" wrapText="1"/>
    </xf>
    <xf numFmtId="0" fontId="28" fillId="4" borderId="8" xfId="0" applyFont="1" applyFill="1" applyBorder="1" applyAlignment="1">
      <alignment horizontal="left" vertical="top" wrapText="1"/>
    </xf>
    <xf numFmtId="0" fontId="28" fillId="4" borderId="9" xfId="0" applyFont="1" applyFill="1" applyBorder="1" applyAlignment="1">
      <alignment horizontal="left" vertical="top" wrapText="1"/>
    </xf>
    <xf numFmtId="0" fontId="13" fillId="5" borderId="14" xfId="0" applyFont="1" applyFill="1" applyBorder="1" applyAlignment="1" applyProtection="1">
      <alignment horizontal="left" vertical="center"/>
      <protection locked="0"/>
    </xf>
    <xf numFmtId="0" fontId="13" fillId="5" borderId="15" xfId="0" applyFont="1" applyFill="1" applyBorder="1" applyAlignment="1" applyProtection="1">
      <alignment horizontal="left" vertical="center"/>
      <protection locked="0"/>
    </xf>
    <xf numFmtId="0" fontId="13" fillId="5" borderId="21" xfId="0" applyFont="1" applyFill="1" applyBorder="1" applyAlignment="1" applyProtection="1">
      <alignment horizontal="left" vertical="center"/>
      <protection locked="0"/>
    </xf>
    <xf numFmtId="0" fontId="7" fillId="8" borderId="39" xfId="0" applyFont="1" applyFill="1" applyBorder="1" applyAlignment="1">
      <alignment horizontal="center" vertical="center"/>
    </xf>
    <xf numFmtId="0" fontId="20" fillId="2" borderId="8"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34" xfId="0" applyFont="1" applyFill="1" applyBorder="1" applyAlignment="1">
      <alignment horizontal="center" vertical="center" wrapText="1"/>
    </xf>
    <xf numFmtId="0" fontId="5" fillId="6" borderId="7" xfId="0" applyFont="1" applyFill="1" applyBorder="1" applyAlignment="1">
      <alignment horizontal="left" vertical="center" wrapText="1"/>
    </xf>
    <xf numFmtId="0" fontId="5" fillId="6" borderId="8" xfId="0" applyFont="1" applyFill="1" applyBorder="1" applyAlignment="1">
      <alignment horizontal="left" vertical="center" wrapText="1"/>
    </xf>
    <xf numFmtId="0" fontId="5" fillId="6" borderId="9" xfId="0" applyFont="1" applyFill="1" applyBorder="1" applyAlignment="1">
      <alignment horizontal="left" vertical="center" wrapText="1"/>
    </xf>
    <xf numFmtId="0" fontId="7" fillId="8" borderId="10" xfId="0" applyFont="1" applyFill="1" applyBorder="1" applyAlignment="1">
      <alignment horizontal="left" vertical="center" wrapText="1"/>
    </xf>
    <xf numFmtId="0" fontId="7" fillId="8" borderId="0" xfId="0" applyFont="1" applyFill="1" applyAlignment="1">
      <alignment horizontal="left" vertical="center" wrapText="1"/>
    </xf>
    <xf numFmtId="0" fontId="7" fillId="8" borderId="11" xfId="0" applyFont="1" applyFill="1" applyBorder="1" applyAlignment="1">
      <alignment horizontal="left" vertical="center" wrapText="1"/>
    </xf>
    <xf numFmtId="0" fontId="13" fillId="5" borderId="19" xfId="0" applyFont="1" applyFill="1" applyBorder="1" applyAlignment="1" applyProtection="1">
      <alignment horizontal="left" vertical="center"/>
      <protection locked="0"/>
    </xf>
    <xf numFmtId="0" fontId="13" fillId="5" borderId="2" xfId="0" applyFont="1" applyFill="1" applyBorder="1" applyAlignment="1" applyProtection="1">
      <alignment horizontal="left" vertical="center"/>
      <protection locked="0"/>
    </xf>
    <xf numFmtId="0" fontId="13" fillId="5" borderId="41" xfId="0" applyFont="1" applyFill="1" applyBorder="1" applyAlignment="1" applyProtection="1">
      <alignment horizontal="left" vertical="center"/>
      <protection locked="0"/>
    </xf>
    <xf numFmtId="0" fontId="17" fillId="8" borderId="28" xfId="0" applyFont="1" applyFill="1" applyBorder="1" applyAlignment="1">
      <alignment horizontal="center" vertical="center"/>
    </xf>
    <xf numFmtId="0" fontId="17" fillId="8" borderId="37" xfId="0" applyFont="1" applyFill="1" applyBorder="1" applyAlignment="1">
      <alignment horizontal="center" vertical="center"/>
    </xf>
    <xf numFmtId="0" fontId="28" fillId="4" borderId="7" xfId="0" applyFont="1" applyFill="1" applyBorder="1" applyAlignment="1">
      <alignment horizontal="left" vertical="center" wrapText="1"/>
    </xf>
    <xf numFmtId="0" fontId="28" fillId="4" borderId="8" xfId="0" applyFont="1" applyFill="1" applyBorder="1" applyAlignment="1">
      <alignment horizontal="left" vertical="center" wrapText="1"/>
    </xf>
    <xf numFmtId="0" fontId="28" fillId="4" borderId="9"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1</xdr:row>
      <xdr:rowOff>47625</xdr:rowOff>
    </xdr:from>
    <xdr:to>
      <xdr:col>1</xdr:col>
      <xdr:colOff>2552700</xdr:colOff>
      <xdr:row>4</xdr:row>
      <xdr:rowOff>152400</xdr:rowOff>
    </xdr:to>
    <xdr:pic>
      <xdr:nvPicPr>
        <xdr:cNvPr id="3" name="Imagen 2">
          <a:extLst>
            <a:ext uri="{FF2B5EF4-FFF2-40B4-BE49-F238E27FC236}">
              <a16:creationId xmlns:a16="http://schemas.microsoft.com/office/drawing/2014/main" id="{065324B0-8C61-4C8C-B573-ADF0A4D104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5275" y="190500"/>
          <a:ext cx="2428875" cy="942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123825</xdr:colOff>
      <xdr:row>1</xdr:row>
      <xdr:rowOff>47625</xdr:rowOff>
    </xdr:from>
    <xdr:to>
      <xdr:col>1</xdr:col>
      <xdr:colOff>2552700</xdr:colOff>
      <xdr:row>4</xdr:row>
      <xdr:rowOff>161925</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5275" y="190500"/>
          <a:ext cx="2428875" cy="952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57150</xdr:rowOff>
    </xdr:from>
    <xdr:to>
      <xdr:col>2</xdr:col>
      <xdr:colOff>133350</xdr:colOff>
      <xdr:row>4</xdr:row>
      <xdr:rowOff>171450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200025"/>
          <a:ext cx="2428875" cy="952500"/>
        </a:xfrm>
        <a:prstGeom prst="rect">
          <a:avLst/>
        </a:prstGeom>
      </xdr:spPr>
    </xdr:pic>
    <xdr:clientData/>
  </xdr:twoCellAnchor>
  <xdr:twoCellAnchor editAs="oneCell">
    <xdr:from>
      <xdr:col>1</xdr:col>
      <xdr:colOff>9525</xdr:colOff>
      <xdr:row>1</xdr:row>
      <xdr:rowOff>47625</xdr:rowOff>
    </xdr:from>
    <xdr:to>
      <xdr:col>2</xdr:col>
      <xdr:colOff>142875</xdr:colOff>
      <xdr:row>4</xdr:row>
      <xdr:rowOff>161925</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190500"/>
          <a:ext cx="2428875" cy="952500"/>
        </a:xfrm>
        <a:prstGeom prst="rect">
          <a:avLst/>
        </a:prstGeom>
      </xdr:spPr>
    </xdr:pic>
    <xdr:clientData/>
  </xdr:twoCellAnchor>
  <xdr:twoCellAnchor editAs="oneCell">
    <xdr:from>
      <xdr:col>1</xdr:col>
      <xdr:colOff>0</xdr:colOff>
      <xdr:row>1</xdr:row>
      <xdr:rowOff>57150</xdr:rowOff>
    </xdr:from>
    <xdr:to>
      <xdr:col>2</xdr:col>
      <xdr:colOff>133350</xdr:colOff>
      <xdr:row>4</xdr:row>
      <xdr:rowOff>171450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200025"/>
          <a:ext cx="2428875" cy="952500"/>
        </a:xfrm>
        <a:prstGeom prst="rect">
          <a:avLst/>
        </a:prstGeom>
      </xdr:spPr>
    </xdr:pic>
    <xdr:clientData/>
  </xdr:twoCellAnchor>
  <xdr:twoCellAnchor editAs="oneCell">
    <xdr:from>
      <xdr:col>1</xdr:col>
      <xdr:colOff>0</xdr:colOff>
      <xdr:row>1</xdr:row>
      <xdr:rowOff>57150</xdr:rowOff>
    </xdr:from>
    <xdr:to>
      <xdr:col>2</xdr:col>
      <xdr:colOff>133350</xdr:colOff>
      <xdr:row>4</xdr:row>
      <xdr:rowOff>171450</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200025"/>
          <a:ext cx="2428875" cy="952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57150</xdr:rowOff>
    </xdr:from>
    <xdr:to>
      <xdr:col>1</xdr:col>
      <xdr:colOff>2428875</xdr:colOff>
      <xdr:row>4</xdr:row>
      <xdr:rowOff>171450</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200025"/>
          <a:ext cx="2428875" cy="952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57150</xdr:rowOff>
    </xdr:from>
    <xdr:to>
      <xdr:col>1</xdr:col>
      <xdr:colOff>2428875</xdr:colOff>
      <xdr:row>4</xdr:row>
      <xdr:rowOff>171450</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200025"/>
          <a:ext cx="2428875" cy="952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uses0-my.sharepoint.com/personal/ezequiel_us_es/Documents/Documentos/EIDUS/CONVOCATORIAS/Premios%20Extraordinarios%20de%20Doctorado/Convocatoria%202023/PED_ARTE_Y_HUMANIDADES.xlsx" TargetMode="External"/><Relationship Id="rId1" Type="http://schemas.openxmlformats.org/officeDocument/2006/relationships/externalLinkPath" Target="Desprotegidos/PED_ARTE_Y_HUMANIDAD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CIONES"/>
      <sheetName val="DATOS DEL SOLICITANTE"/>
      <sheetName val="A) TRAYECTORIA ACADÉMICA"/>
      <sheetName val="B) EXPERIENCIA INVESTIGADORA"/>
      <sheetName val="C) OTROS MÉRITOS"/>
      <sheetName val="RANGOS"/>
    </sheetNames>
    <sheetDataSet>
      <sheetData sheetId="0" refreshError="1"/>
      <sheetData sheetId="1" refreshError="1"/>
      <sheetData sheetId="2" refreshError="1"/>
      <sheetData sheetId="3">
        <row r="73">
          <cell r="L73">
            <v>0</v>
          </cell>
          <cell r="M73">
            <v>0</v>
          </cell>
        </row>
        <row r="114">
          <cell r="L114">
            <v>0</v>
          </cell>
          <cell r="M114">
            <v>0</v>
          </cell>
        </row>
      </sheetData>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29"/>
  <sheetViews>
    <sheetView workbookViewId="0">
      <selection activeCell="B29" sqref="B29:D29"/>
    </sheetView>
  </sheetViews>
  <sheetFormatPr baseColWidth="10" defaultColWidth="9.140625" defaultRowHeight="30" customHeight="1" x14ac:dyDescent="0.25"/>
  <cols>
    <col min="1" max="1" width="2.5703125" style="55" customWidth="1"/>
    <col min="2" max="2" width="39" style="54" customWidth="1"/>
    <col min="3" max="3" width="54.85546875" style="55" customWidth="1"/>
    <col min="4" max="4" width="76.5703125" style="55" customWidth="1"/>
    <col min="5" max="5" width="15.140625" style="55" customWidth="1"/>
    <col min="6" max="16384" width="9.140625" style="55"/>
  </cols>
  <sheetData>
    <row r="1" spans="2:4" ht="11.25" customHeight="1" thickBot="1" x14ac:dyDescent="0.3"/>
    <row r="2" spans="2:4" ht="30" customHeight="1" x14ac:dyDescent="0.3">
      <c r="B2" s="56"/>
      <c r="C2" s="57" t="s">
        <v>0</v>
      </c>
      <c r="D2" s="58"/>
    </row>
    <row r="3" spans="2:4" ht="18.75" customHeight="1" x14ac:dyDescent="0.3">
      <c r="B3" s="59"/>
      <c r="C3" s="60"/>
      <c r="D3" s="61"/>
    </row>
    <row r="4" spans="2:4" ht="17.25" customHeight="1" x14ac:dyDescent="0.3">
      <c r="B4" s="59"/>
      <c r="C4" s="60"/>
      <c r="D4" s="61"/>
    </row>
    <row r="5" spans="2:4" ht="15.75" customHeight="1" x14ac:dyDescent="0.3">
      <c r="B5" s="59"/>
      <c r="C5" s="60"/>
      <c r="D5" s="61"/>
    </row>
    <row r="6" spans="2:4" ht="30.75" customHeight="1" x14ac:dyDescent="0.25">
      <c r="B6" s="165" t="s">
        <v>132</v>
      </c>
      <c r="C6" s="166"/>
      <c r="D6" s="167"/>
    </row>
    <row r="7" spans="2:4" ht="30" customHeight="1" x14ac:dyDescent="0.25">
      <c r="B7" s="168" t="s">
        <v>133</v>
      </c>
      <c r="C7" s="169"/>
      <c r="D7" s="170"/>
    </row>
    <row r="8" spans="2:4" s="158" customFormat="1" ht="30" customHeight="1" x14ac:dyDescent="0.25">
      <c r="B8" s="171" t="s">
        <v>134</v>
      </c>
      <c r="C8" s="172"/>
      <c r="D8" s="173"/>
    </row>
    <row r="9" spans="2:4" s="158" customFormat="1" ht="30" customHeight="1" x14ac:dyDescent="0.25">
      <c r="B9" s="171" t="s">
        <v>135</v>
      </c>
      <c r="C9" s="172"/>
      <c r="D9" s="173"/>
    </row>
    <row r="10" spans="2:4" s="158" customFormat="1" ht="30" customHeight="1" x14ac:dyDescent="0.25">
      <c r="B10" s="159" t="s">
        <v>136</v>
      </c>
      <c r="C10" s="160"/>
      <c r="D10" s="161"/>
    </row>
    <row r="11" spans="2:4" s="158" customFormat="1" ht="30" customHeight="1" x14ac:dyDescent="0.25">
      <c r="B11" s="159" t="s">
        <v>137</v>
      </c>
      <c r="C11" s="160"/>
      <c r="D11" s="161"/>
    </row>
    <row r="12" spans="2:4" s="158" customFormat="1" ht="30" customHeight="1" x14ac:dyDescent="0.25">
      <c r="B12" s="159" t="s">
        <v>138</v>
      </c>
      <c r="C12" s="160"/>
      <c r="D12" s="161"/>
    </row>
    <row r="13" spans="2:4" s="158" customFormat="1" ht="30" customHeight="1" x14ac:dyDescent="0.25">
      <c r="B13" s="159" t="s">
        <v>139</v>
      </c>
      <c r="C13" s="160"/>
      <c r="D13" s="161"/>
    </row>
    <row r="14" spans="2:4" s="158" customFormat="1" ht="50.25" customHeight="1" x14ac:dyDescent="0.25">
      <c r="B14" s="159" t="s">
        <v>140</v>
      </c>
      <c r="C14" s="160"/>
      <c r="D14" s="161"/>
    </row>
    <row r="15" spans="2:4" s="158" customFormat="1" ht="30" customHeight="1" x14ac:dyDescent="0.25">
      <c r="B15" s="159" t="s">
        <v>141</v>
      </c>
      <c r="C15" s="160"/>
      <c r="D15" s="161"/>
    </row>
    <row r="16" spans="2:4" s="158" customFormat="1" ht="41.25" customHeight="1" x14ac:dyDescent="0.25">
      <c r="B16" s="159" t="s">
        <v>142</v>
      </c>
      <c r="C16" s="160"/>
      <c r="D16" s="161"/>
    </row>
    <row r="17" spans="2:4" s="158" customFormat="1" ht="54" customHeight="1" x14ac:dyDescent="0.25">
      <c r="B17" s="159" t="s">
        <v>143</v>
      </c>
      <c r="C17" s="160"/>
      <c r="D17" s="161"/>
    </row>
    <row r="18" spans="2:4" s="158" customFormat="1" ht="35.25" customHeight="1" x14ac:dyDescent="0.25">
      <c r="B18" s="159" t="s">
        <v>144</v>
      </c>
      <c r="C18" s="160"/>
      <c r="D18" s="161"/>
    </row>
    <row r="19" spans="2:4" s="158" customFormat="1" ht="30.75" customHeight="1" x14ac:dyDescent="0.25">
      <c r="B19" s="159" t="s">
        <v>145</v>
      </c>
      <c r="C19" s="160"/>
      <c r="D19" s="161"/>
    </row>
    <row r="20" spans="2:4" s="158" customFormat="1" ht="48" customHeight="1" x14ac:dyDescent="0.25">
      <c r="B20" s="159" t="s">
        <v>146</v>
      </c>
      <c r="C20" s="160"/>
      <c r="D20" s="161"/>
    </row>
    <row r="21" spans="2:4" s="158" customFormat="1" ht="67.5" customHeight="1" x14ac:dyDescent="0.25">
      <c r="B21" s="159" t="s">
        <v>147</v>
      </c>
      <c r="C21" s="160"/>
      <c r="D21" s="161"/>
    </row>
    <row r="22" spans="2:4" s="158" customFormat="1" ht="45" customHeight="1" x14ac:dyDescent="0.25">
      <c r="B22" s="159" t="s">
        <v>148</v>
      </c>
      <c r="C22" s="160"/>
      <c r="D22" s="161"/>
    </row>
    <row r="23" spans="2:4" s="158" customFormat="1" ht="56.25" customHeight="1" x14ac:dyDescent="0.25">
      <c r="B23" s="159" t="s">
        <v>149</v>
      </c>
      <c r="C23" s="160"/>
      <c r="D23" s="161"/>
    </row>
    <row r="24" spans="2:4" s="158" customFormat="1" ht="20.25" customHeight="1" x14ac:dyDescent="0.25">
      <c r="B24" s="159" t="s">
        <v>150</v>
      </c>
      <c r="C24" s="160"/>
      <c r="D24" s="161"/>
    </row>
    <row r="25" spans="2:4" s="158" customFormat="1" ht="46.5" customHeight="1" x14ac:dyDescent="0.25">
      <c r="B25" s="159" t="s">
        <v>155</v>
      </c>
      <c r="C25" s="160"/>
      <c r="D25" s="161"/>
    </row>
    <row r="26" spans="2:4" s="158" customFormat="1" ht="37.5" customHeight="1" x14ac:dyDescent="0.25">
      <c r="B26" s="159" t="s">
        <v>151</v>
      </c>
      <c r="C26" s="160"/>
      <c r="D26" s="161"/>
    </row>
    <row r="27" spans="2:4" s="158" customFormat="1" ht="43.5" customHeight="1" x14ac:dyDescent="0.25">
      <c r="B27" s="159" t="s">
        <v>152</v>
      </c>
      <c r="C27" s="160"/>
      <c r="D27" s="161"/>
    </row>
    <row r="28" spans="2:4" s="158" customFormat="1" ht="87" customHeight="1" x14ac:dyDescent="0.25">
      <c r="B28" s="159" t="s">
        <v>153</v>
      </c>
      <c r="C28" s="160"/>
      <c r="D28" s="161"/>
    </row>
    <row r="29" spans="2:4" s="158" customFormat="1" ht="27.75" customHeight="1" thickBot="1" x14ac:dyDescent="0.3">
      <c r="B29" s="162" t="s">
        <v>154</v>
      </c>
      <c r="C29" s="163"/>
      <c r="D29" s="164"/>
    </row>
  </sheetData>
  <sheetProtection algorithmName="SHA-512" hashValue="dAvT0jLApykX3V2FbN23wEx4V0tttx55hDsFbSdfX14q3HIosJqORhrOiacEtfjureGQg2VpGbZVWVMEV7RcsA==" saltValue="gT5zKMPYrkHGbJQkvyaG4w==" spinCount="100000" sheet="1" insertRows="0" deleteRows="0" selectLockedCells="1"/>
  <mergeCells count="24">
    <mergeCell ref="B20:D20"/>
    <mergeCell ref="B6:D6"/>
    <mergeCell ref="B7:D7"/>
    <mergeCell ref="B8:D8"/>
    <mergeCell ref="B9:D9"/>
    <mergeCell ref="B10:D10"/>
    <mergeCell ref="B11:D11"/>
    <mergeCell ref="B14:D14"/>
    <mergeCell ref="B16:D16"/>
    <mergeCell ref="B17:D17"/>
    <mergeCell ref="B18:D18"/>
    <mergeCell ref="B19:D19"/>
    <mergeCell ref="B12:D12"/>
    <mergeCell ref="B13:D13"/>
    <mergeCell ref="B15:D15"/>
    <mergeCell ref="B27:D27"/>
    <mergeCell ref="B28:D28"/>
    <mergeCell ref="B29:D29"/>
    <mergeCell ref="B21:D21"/>
    <mergeCell ref="B22:D22"/>
    <mergeCell ref="B23:D23"/>
    <mergeCell ref="B24:D24"/>
    <mergeCell ref="B25:D25"/>
    <mergeCell ref="B26:D26"/>
  </mergeCells>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20"/>
  <sheetViews>
    <sheetView workbookViewId="0">
      <selection activeCell="C12" sqref="C12"/>
    </sheetView>
  </sheetViews>
  <sheetFormatPr baseColWidth="10" defaultColWidth="9.140625" defaultRowHeight="30" customHeight="1" x14ac:dyDescent="0.25"/>
  <cols>
    <col min="1" max="1" width="2.5703125" style="55" customWidth="1"/>
    <col min="2" max="2" width="39" style="54" customWidth="1"/>
    <col min="3" max="3" width="57.7109375" style="55" customWidth="1"/>
    <col min="4" max="4" width="52.85546875" style="55" customWidth="1"/>
    <col min="5" max="7" width="9.140625" style="55" hidden="1" customWidth="1"/>
    <col min="8" max="16384" width="9.140625" style="55"/>
  </cols>
  <sheetData>
    <row r="1" spans="2:7" ht="11.25" customHeight="1" thickBot="1" x14ac:dyDescent="0.3"/>
    <row r="2" spans="2:7" ht="30" customHeight="1" x14ac:dyDescent="0.3">
      <c r="B2" s="56"/>
      <c r="C2" s="57" t="s">
        <v>0</v>
      </c>
      <c r="D2" s="58"/>
      <c r="E2" s="183" t="s">
        <v>123</v>
      </c>
      <c r="F2" s="186" t="s">
        <v>124</v>
      </c>
      <c r="G2" s="174" t="s">
        <v>128</v>
      </c>
    </row>
    <row r="3" spans="2:7" ht="18.75" customHeight="1" x14ac:dyDescent="0.3">
      <c r="B3" s="59"/>
      <c r="C3" s="60"/>
      <c r="D3" s="61"/>
      <c r="E3" s="184"/>
      <c r="F3" s="187"/>
      <c r="G3" s="175"/>
    </row>
    <row r="4" spans="2:7" ht="17.25" customHeight="1" x14ac:dyDescent="0.3">
      <c r="B4" s="59"/>
      <c r="C4" s="60" t="s">
        <v>104</v>
      </c>
      <c r="D4" s="61"/>
      <c r="E4" s="184"/>
      <c r="F4" s="187"/>
      <c r="G4" s="175"/>
    </row>
    <row r="5" spans="2:7" ht="15.75" customHeight="1" thickBot="1" x14ac:dyDescent="0.35">
      <c r="B5" s="59"/>
      <c r="C5" s="60"/>
      <c r="D5" s="61"/>
      <c r="E5" s="185"/>
      <c r="F5" s="188"/>
      <c r="G5" s="176"/>
    </row>
    <row r="6" spans="2:7" ht="30.75" customHeight="1" x14ac:dyDescent="0.25">
      <c r="B6" s="192" t="s">
        <v>7</v>
      </c>
      <c r="C6" s="193"/>
      <c r="D6" s="194"/>
      <c r="E6" s="105" t="s">
        <v>117</v>
      </c>
      <c r="F6" s="106">
        <f>AUTOA</f>
        <v>0</v>
      </c>
      <c r="G6" s="131">
        <f>CCVALA</f>
        <v>0</v>
      </c>
    </row>
    <row r="7" spans="2:7" ht="30" customHeight="1" x14ac:dyDescent="0.3">
      <c r="B7" s="62" t="s">
        <v>1</v>
      </c>
      <c r="C7" s="63" t="s">
        <v>2</v>
      </c>
      <c r="D7" s="64" t="s">
        <v>3</v>
      </c>
      <c r="E7" s="107" t="s">
        <v>118</v>
      </c>
      <c r="F7" s="108">
        <f>AUTOB</f>
        <v>0</v>
      </c>
      <c r="G7" s="132">
        <f>CCVALB</f>
        <v>0</v>
      </c>
    </row>
    <row r="8" spans="2:7" ht="30" customHeight="1" x14ac:dyDescent="0.25">
      <c r="B8" s="7"/>
      <c r="C8" s="4"/>
      <c r="D8" s="8"/>
      <c r="E8" s="134" t="s">
        <v>129</v>
      </c>
      <c r="F8" s="135">
        <f>AUTOB1</f>
        <v>0</v>
      </c>
      <c r="G8" s="136">
        <f>CCVALB1</f>
        <v>0</v>
      </c>
    </row>
    <row r="9" spans="2:7" ht="30" customHeight="1" x14ac:dyDescent="0.3">
      <c r="B9" s="62" t="s">
        <v>4</v>
      </c>
      <c r="C9" s="63" t="s">
        <v>5</v>
      </c>
      <c r="D9" s="64" t="s">
        <v>16</v>
      </c>
      <c r="E9" s="134" t="s">
        <v>130</v>
      </c>
      <c r="F9" s="135">
        <f>AUTOB2</f>
        <v>0</v>
      </c>
      <c r="G9" s="136">
        <f>CCVALB2</f>
        <v>0</v>
      </c>
    </row>
    <row r="10" spans="2:7" s="65" customFormat="1" ht="30" customHeight="1" x14ac:dyDescent="0.25">
      <c r="B10" s="24"/>
      <c r="C10" s="25"/>
      <c r="D10" s="157"/>
      <c r="E10" s="134" t="s">
        <v>131</v>
      </c>
      <c r="F10" s="135">
        <f>AUTOB3</f>
        <v>0</v>
      </c>
      <c r="G10" s="136">
        <f>CCVALB3</f>
        <v>0</v>
      </c>
    </row>
    <row r="11" spans="2:7" ht="30" customHeight="1" x14ac:dyDescent="0.3">
      <c r="B11" s="66" t="s">
        <v>56</v>
      </c>
      <c r="C11" s="67" t="s">
        <v>57</v>
      </c>
      <c r="D11" s="68" t="s">
        <v>6</v>
      </c>
      <c r="E11" s="109" t="s">
        <v>119</v>
      </c>
      <c r="F11" s="110">
        <f>AUTOC</f>
        <v>0</v>
      </c>
      <c r="G11" s="133">
        <f>CCVALC</f>
        <v>0</v>
      </c>
    </row>
    <row r="12" spans="2:7" s="65" customFormat="1" ht="30" customHeight="1" thickBot="1" x14ac:dyDescent="0.3">
      <c r="B12" s="27"/>
      <c r="C12" s="26"/>
      <c r="D12" s="28"/>
      <c r="E12" s="111" t="s">
        <v>120</v>
      </c>
      <c r="F12" s="137">
        <f>AUTOA+AUTOB+AUTOC</f>
        <v>0</v>
      </c>
      <c r="G12" s="138">
        <f>CCVALA+CCVALB+CCVALC</f>
        <v>0</v>
      </c>
    </row>
    <row r="13" spans="2:7" ht="30" customHeight="1" x14ac:dyDescent="0.3">
      <c r="B13" s="195" t="s">
        <v>158</v>
      </c>
      <c r="C13" s="196"/>
      <c r="D13" s="197"/>
    </row>
    <row r="14" spans="2:7" s="65" customFormat="1" ht="30" customHeight="1" thickBot="1" x14ac:dyDescent="0.3">
      <c r="B14" s="189"/>
      <c r="C14" s="190"/>
      <c r="D14" s="191"/>
    </row>
    <row r="15" spans="2:7" s="65" customFormat="1" ht="30" customHeight="1" x14ac:dyDescent="0.3">
      <c r="B15" s="198" t="s">
        <v>115</v>
      </c>
      <c r="C15" s="199"/>
      <c r="D15" s="200"/>
    </row>
    <row r="16" spans="2:7" ht="30" customHeight="1" thickBot="1" x14ac:dyDescent="0.3">
      <c r="B16" s="189"/>
      <c r="C16" s="190"/>
      <c r="D16" s="191"/>
    </row>
    <row r="17" spans="2:4" ht="30" customHeight="1" x14ac:dyDescent="0.3">
      <c r="B17" s="177" t="s">
        <v>116</v>
      </c>
      <c r="C17" s="178"/>
      <c r="D17" s="179"/>
    </row>
    <row r="18" spans="2:4" ht="30" customHeight="1" x14ac:dyDescent="0.25">
      <c r="B18" s="180"/>
      <c r="C18" s="181"/>
      <c r="D18" s="182"/>
    </row>
    <row r="19" spans="2:4" ht="30" customHeight="1" x14ac:dyDescent="0.25">
      <c r="B19" s="180"/>
      <c r="C19" s="181"/>
      <c r="D19" s="182"/>
    </row>
    <row r="20" spans="2:4" ht="30" customHeight="1" thickBot="1" x14ac:dyDescent="0.3">
      <c r="B20" s="189"/>
      <c r="C20" s="190"/>
      <c r="D20" s="191"/>
    </row>
  </sheetData>
  <sheetProtection algorithmName="SHA-512" hashValue="zyumBX/jSsCmlF3mnooSshvhrs0myADIj+2Oas6/hhhS01ssbHrns9zmmMAga9p9vHKMqOHuNehWf668liKDOA==" saltValue="HcdpMPGzgMlwqXOIWN4ImA==" spinCount="100000" sheet="1" selectLockedCells="1"/>
  <mergeCells count="12">
    <mergeCell ref="B20:D20"/>
    <mergeCell ref="B6:D6"/>
    <mergeCell ref="B13:D13"/>
    <mergeCell ref="B14:D14"/>
    <mergeCell ref="B15:D15"/>
    <mergeCell ref="B16:D16"/>
    <mergeCell ref="G2:G5"/>
    <mergeCell ref="B17:D17"/>
    <mergeCell ref="B18:D18"/>
    <mergeCell ref="B19:D19"/>
    <mergeCell ref="E2:E5"/>
    <mergeCell ref="F2:F5"/>
  </mergeCells>
  <dataValidations count="4">
    <dataValidation type="list" allowBlank="1" showInputMessage="1" showErrorMessage="1" promptTitle="Ayuda" prompt="Elija el curso de defensa de la lista desplegable" sqref="B12" xr:uid="{00000000-0002-0000-0100-000000000000}">
      <formula1>CURSO</formula1>
    </dataValidation>
    <dataValidation allowBlank="1" showInputMessage="1" showErrorMessage="1" promptTitle="Aviso" prompt="Introduzca una fecha en formato dd/mm/aaaa._x000a_Se considerarán los méritos aportados hasta el año siguiente a la fecha de defensa de la tesis doctoral" sqref="D12" xr:uid="{00000000-0002-0000-0100-000001000000}"/>
    <dataValidation allowBlank="1" showInputMessage="1" showErrorMessage="1" promptTitle="Aviso" prompt="Introduzca una fecha en formato dd/mm/aaaa._x000a_No se considerarán méritos anteriores a la fecha de inicio de estudios de doctorado" sqref="C12" xr:uid="{00000000-0002-0000-0100-000002000000}"/>
    <dataValidation type="list" allowBlank="1" showInputMessage="1" showErrorMessage="1" promptTitle="ELIJA UNA OPCIÓN" prompt="SELECCIONE PROGRAMA DE LA LISTA DESPLEGABLE" sqref="B14:D14" xr:uid="{00000000-0002-0000-0100-000003000000}">
      <formula1>PROGRAMA</formula1>
    </dataValidation>
  </dataValidations>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46"/>
  <sheetViews>
    <sheetView workbookViewId="0">
      <selection activeCell="B6" sqref="B6"/>
    </sheetView>
  </sheetViews>
  <sheetFormatPr baseColWidth="10" defaultColWidth="9.140625" defaultRowHeight="30" customHeight="1" x14ac:dyDescent="0.3"/>
  <cols>
    <col min="1" max="1" width="1.5703125" style="1" customWidth="1"/>
    <col min="2" max="2" width="34.42578125" style="3" customWidth="1"/>
    <col min="3" max="3" width="66" style="1" customWidth="1"/>
    <col min="4" max="4" width="18.28515625" style="1" customWidth="1"/>
    <col min="5" max="5" width="22.42578125" style="22" customWidth="1"/>
    <col min="6" max="7" width="17.5703125" style="101" hidden="1" customWidth="1"/>
    <col min="8" max="8" width="41" style="148" hidden="1" customWidth="1"/>
    <col min="9" max="16384" width="9.140625" style="1"/>
  </cols>
  <sheetData>
    <row r="1" spans="2:8" ht="11.25" customHeight="1" thickBot="1" x14ac:dyDescent="0.35">
      <c r="B1" s="1"/>
    </row>
    <row r="2" spans="2:8" ht="30" customHeight="1" x14ac:dyDescent="0.3">
      <c r="B2" s="5"/>
      <c r="C2" s="57" t="s">
        <v>0</v>
      </c>
      <c r="D2" s="57"/>
      <c r="E2" s="112"/>
      <c r="F2" s="186" t="s">
        <v>113</v>
      </c>
      <c r="G2" s="227" t="s">
        <v>114</v>
      </c>
      <c r="H2" s="201" t="s">
        <v>122</v>
      </c>
    </row>
    <row r="3" spans="2:8" ht="18.75" customHeight="1" x14ac:dyDescent="0.3">
      <c r="B3" s="6"/>
      <c r="C3" s="60" t="s">
        <v>104</v>
      </c>
      <c r="D3" s="60"/>
      <c r="E3" s="113"/>
      <c r="F3" s="187"/>
      <c r="G3" s="228"/>
      <c r="H3" s="202"/>
    </row>
    <row r="4" spans="2:8" ht="17.25" customHeight="1" x14ac:dyDescent="0.25">
      <c r="B4" s="6"/>
      <c r="C4" s="220" t="str">
        <f>CONCATENATE(IF(SOL_NOMBRE&lt;&gt;"",UPPER(SOL_NOMBRE),"")," ",UPPER(SOL_APELLIDOS),IF(SOL_NIF&lt;&gt;"", CONCATENATE(" ( ",    SOL_NIF," ) "),""))</f>
        <v xml:space="preserve"> </v>
      </c>
      <c r="D4" s="221" t="str">
        <f>IF( AND(SOL_FECHA_INI&lt;&gt;"",SOL_FECHA_FIN&lt;&gt;""),"Intervalo de fechas evaluable","")</f>
        <v/>
      </c>
      <c r="E4" s="222"/>
      <c r="F4" s="187"/>
      <c r="G4" s="228"/>
      <c r="H4" s="202"/>
    </row>
    <row r="5" spans="2:8" ht="15.75" customHeight="1" thickBot="1" x14ac:dyDescent="0.3">
      <c r="B5" s="6"/>
      <c r="C5" s="220"/>
      <c r="D5" s="121" t="str">
        <f>IF(ISBLANK(SOL_FECHA_INI),"",SOL_FECHA_INI)</f>
        <v/>
      </c>
      <c r="E5" s="126" t="str">
        <f>IF(ISBLANK(SOL_FECHA_FIN),"",SOL_FECHA_FIN+365)</f>
        <v/>
      </c>
      <c r="F5" s="188"/>
      <c r="G5" s="229"/>
      <c r="H5" s="203"/>
    </row>
    <row r="6" spans="2:8" s="2" customFormat="1" ht="38.25" customHeight="1" thickBot="1" x14ac:dyDescent="0.35">
      <c r="B6" s="143" t="s">
        <v>65</v>
      </c>
      <c r="C6" s="144"/>
      <c r="D6" s="144"/>
      <c r="E6" s="145" t="s">
        <v>8</v>
      </c>
      <c r="F6" s="139">
        <f>MIN(40,SUM(F7+F8+F9+F10+F27))</f>
        <v>0</v>
      </c>
      <c r="G6" s="139">
        <f>MIN(40,SUM(G7+G8+G9+G10+G27))</f>
        <v>0</v>
      </c>
      <c r="H6" s="149"/>
    </row>
    <row r="7" spans="2:8" ht="20.100000000000001" customHeight="1" x14ac:dyDescent="0.3">
      <c r="B7" s="230" t="s">
        <v>17</v>
      </c>
      <c r="C7" s="231"/>
      <c r="D7" s="142"/>
      <c r="E7" s="9"/>
      <c r="F7" s="146">
        <f>IF(OR(D7="",E7=""),0,VLOOKUP(D7,MSI_NO,2,FALSE))</f>
        <v>0</v>
      </c>
      <c r="G7" s="102">
        <f>F7</f>
        <v>0</v>
      </c>
      <c r="H7" s="150"/>
    </row>
    <row r="8" spans="2:8" ht="20.100000000000001" customHeight="1" x14ac:dyDescent="0.3">
      <c r="B8" s="235" t="s">
        <v>18</v>
      </c>
      <c r="C8" s="236"/>
      <c r="D8" s="69"/>
      <c r="E8" s="9"/>
      <c r="F8" s="146">
        <f>IF(OR(D8="",E8=""),0,VLOOKUP(D8,MSI_NO,2,FALSE))</f>
        <v>0</v>
      </c>
      <c r="G8" s="102">
        <f t="shared" ref="G8:G9" si="0">F8</f>
        <v>0</v>
      </c>
      <c r="H8" s="151"/>
    </row>
    <row r="9" spans="2:8" ht="20.100000000000001" customHeight="1" thickBot="1" x14ac:dyDescent="0.35">
      <c r="B9" s="235" t="s">
        <v>19</v>
      </c>
      <c r="C9" s="236"/>
      <c r="D9" s="69"/>
      <c r="E9" s="9"/>
      <c r="F9" s="146">
        <f>IF(OR(D9="",E9=""),0,VLOOKUP(D9,MSI_NO,2,FALSE))</f>
        <v>0</v>
      </c>
      <c r="G9" s="102">
        <f t="shared" si="0"/>
        <v>0</v>
      </c>
      <c r="H9" s="152"/>
    </row>
    <row r="10" spans="2:8" ht="20.100000000000001" customHeight="1" x14ac:dyDescent="0.3">
      <c r="B10" s="206" t="s">
        <v>20</v>
      </c>
      <c r="C10" s="207"/>
      <c r="D10" s="207"/>
      <c r="E10" s="208"/>
      <c r="F10" s="103">
        <f>MIN(12,SUM(F11+F15+F19+F23))</f>
        <v>0</v>
      </c>
      <c r="G10" s="103">
        <f>MIN(12,SUM(G11+G15+G19+G23))</f>
        <v>0</v>
      </c>
    </row>
    <row r="11" spans="2:8" ht="18" customHeight="1" thickBot="1" x14ac:dyDescent="0.35">
      <c r="B11" s="232" t="s">
        <v>21</v>
      </c>
      <c r="C11" s="234"/>
      <c r="D11" s="21" t="s">
        <v>100</v>
      </c>
      <c r="E11" s="23" t="s">
        <v>42</v>
      </c>
      <c r="F11" s="104">
        <f>SUM(F12:F14)</f>
        <v>0</v>
      </c>
      <c r="G11" s="104">
        <f>SUM(G12:G14)</f>
        <v>0</v>
      </c>
    </row>
    <row r="12" spans="2:8" s="70" customFormat="1" ht="18" customHeight="1" x14ac:dyDescent="0.3">
      <c r="B12" s="209"/>
      <c r="C12" s="210"/>
      <c r="D12" s="69"/>
      <c r="E12" s="9"/>
      <c r="F12" s="92">
        <f>ROUND(IF(AND(B12&lt;&gt;"",E12&lt;&gt;""),D12*(2.5/12),0),3)</f>
        <v>0</v>
      </c>
      <c r="G12" s="93">
        <f>F12</f>
        <v>0</v>
      </c>
      <c r="H12" s="153"/>
    </row>
    <row r="13" spans="2:8" s="70" customFormat="1" ht="18" customHeight="1" x14ac:dyDescent="0.3">
      <c r="B13" s="209"/>
      <c r="C13" s="210"/>
      <c r="D13" s="69"/>
      <c r="E13" s="9"/>
      <c r="F13" s="92">
        <f>ROUND(IF(AND(B13&lt;&gt;"",E13&lt;&gt;""),D13*(2.5/12),0),3)</f>
        <v>0</v>
      </c>
      <c r="G13" s="93">
        <f t="shared" ref="G13:G14" si="1">F13</f>
        <v>0</v>
      </c>
      <c r="H13" s="154"/>
    </row>
    <row r="14" spans="2:8" s="70" customFormat="1" ht="17.25" thickBot="1" x14ac:dyDescent="0.35">
      <c r="B14" s="209"/>
      <c r="C14" s="210"/>
      <c r="D14" s="69"/>
      <c r="E14" s="9"/>
      <c r="F14" s="92">
        <f>ROUND(IF(AND(B14&lt;&gt;"",E14&lt;&gt;""),D14*(2.5/12),0),3)</f>
        <v>0</v>
      </c>
      <c r="G14" s="93">
        <f t="shared" si="1"/>
        <v>0</v>
      </c>
      <c r="H14" s="155"/>
    </row>
    <row r="15" spans="2:8" ht="18" customHeight="1" x14ac:dyDescent="0.3">
      <c r="B15" s="232" t="s">
        <v>22</v>
      </c>
      <c r="C15" s="234"/>
      <c r="D15" s="21" t="s">
        <v>100</v>
      </c>
      <c r="E15" s="44" t="s">
        <v>42</v>
      </c>
      <c r="F15" s="104">
        <f>SUM(F16:F18)</f>
        <v>0</v>
      </c>
      <c r="G15" s="104">
        <f>SUM(G16:G18)</f>
        <v>0</v>
      </c>
    </row>
    <row r="16" spans="2:8" s="70" customFormat="1" ht="18" customHeight="1" x14ac:dyDescent="0.3">
      <c r="B16" s="209"/>
      <c r="C16" s="210"/>
      <c r="D16" s="69"/>
      <c r="E16" s="9"/>
      <c r="F16" s="92">
        <f>ROUND(IF(AND(B16&lt;&gt;"",E16&lt;&gt;""),D16*(1.5/12),0),3)</f>
        <v>0</v>
      </c>
      <c r="G16" s="93">
        <f>F16</f>
        <v>0</v>
      </c>
      <c r="H16" s="154"/>
    </row>
    <row r="17" spans="2:8" s="70" customFormat="1" ht="18" customHeight="1" x14ac:dyDescent="0.3">
      <c r="B17" s="209"/>
      <c r="C17" s="210"/>
      <c r="D17" s="69"/>
      <c r="E17" s="9"/>
      <c r="F17" s="92">
        <f>ROUND(IF(AND(B17&lt;&gt;"",E17&lt;&gt;""),D17*(1.5/12),0),3)</f>
        <v>0</v>
      </c>
      <c r="G17" s="93">
        <f t="shared" ref="G17:G18" si="2">F17</f>
        <v>0</v>
      </c>
      <c r="H17" s="154"/>
    </row>
    <row r="18" spans="2:8" s="70" customFormat="1" ht="18" customHeight="1" x14ac:dyDescent="0.3">
      <c r="B18" s="209"/>
      <c r="C18" s="210"/>
      <c r="D18" s="69"/>
      <c r="E18" s="9"/>
      <c r="F18" s="92">
        <f t="shared" ref="F18" si="3">ROUND(IF(AND(B18&lt;&gt;"",E18&lt;&gt;""),D18*(1.5/12),0),3)</f>
        <v>0</v>
      </c>
      <c r="G18" s="93">
        <f t="shared" si="2"/>
        <v>0</v>
      </c>
      <c r="H18" s="154"/>
    </row>
    <row r="19" spans="2:8" ht="20.100000000000001" customHeight="1" x14ac:dyDescent="0.3">
      <c r="B19" s="232" t="s">
        <v>23</v>
      </c>
      <c r="C19" s="234"/>
      <c r="D19" s="21" t="s">
        <v>100</v>
      </c>
      <c r="E19" s="44" t="s">
        <v>42</v>
      </c>
      <c r="F19" s="104">
        <f>SUM(F20:F22)</f>
        <v>0</v>
      </c>
      <c r="G19" s="104">
        <f>SUM(G20:G22)</f>
        <v>0</v>
      </c>
    </row>
    <row r="20" spans="2:8" s="70" customFormat="1" ht="20.100000000000001" customHeight="1" x14ac:dyDescent="0.3">
      <c r="B20" s="209"/>
      <c r="C20" s="210"/>
      <c r="D20" s="69"/>
      <c r="E20" s="9"/>
      <c r="F20" s="92">
        <f t="shared" ref="F20:F22" si="4">ROUND(IF(AND(B20&lt;&gt;"",E20&lt;&gt;""),D20*(2.5/12),0),3)</f>
        <v>0</v>
      </c>
      <c r="G20" s="93">
        <f>F20</f>
        <v>0</v>
      </c>
      <c r="H20" s="154"/>
    </row>
    <row r="21" spans="2:8" s="70" customFormat="1" ht="20.100000000000001" customHeight="1" x14ac:dyDescent="0.3">
      <c r="B21" s="209"/>
      <c r="C21" s="210"/>
      <c r="D21" s="69"/>
      <c r="E21" s="9"/>
      <c r="F21" s="92">
        <f t="shared" si="4"/>
        <v>0</v>
      </c>
      <c r="G21" s="93">
        <f t="shared" ref="G21:G22" si="5">F21</f>
        <v>0</v>
      </c>
      <c r="H21" s="154"/>
    </row>
    <row r="22" spans="2:8" s="70" customFormat="1" ht="20.100000000000001" customHeight="1" x14ac:dyDescent="0.3">
      <c r="B22" s="209"/>
      <c r="C22" s="210"/>
      <c r="D22" s="69"/>
      <c r="E22" s="9"/>
      <c r="F22" s="92">
        <f t="shared" si="4"/>
        <v>0</v>
      </c>
      <c r="G22" s="93">
        <f t="shared" si="5"/>
        <v>0</v>
      </c>
      <c r="H22" s="154"/>
    </row>
    <row r="23" spans="2:8" ht="20.100000000000001" customHeight="1" x14ac:dyDescent="0.3">
      <c r="B23" s="232" t="s">
        <v>24</v>
      </c>
      <c r="C23" s="234"/>
      <c r="D23" s="21" t="s">
        <v>100</v>
      </c>
      <c r="E23" s="44" t="s">
        <v>42</v>
      </c>
      <c r="F23" s="104">
        <f>SUM(F24:F26)</f>
        <v>0</v>
      </c>
      <c r="G23" s="104">
        <f>SUM(G24:G26)</f>
        <v>0</v>
      </c>
    </row>
    <row r="24" spans="2:8" s="70" customFormat="1" ht="20.100000000000001" customHeight="1" x14ac:dyDescent="0.3">
      <c r="B24" s="209"/>
      <c r="C24" s="210"/>
      <c r="D24" s="69"/>
      <c r="E24" s="9"/>
      <c r="F24" s="92">
        <f>ROUND(IF(AND(B24&lt;&gt;"",E24&lt;&gt;""),D24*(1.5/12),0),3)</f>
        <v>0</v>
      </c>
      <c r="G24" s="93">
        <f>F24</f>
        <v>0</v>
      </c>
      <c r="H24" s="154"/>
    </row>
    <row r="25" spans="2:8" s="70" customFormat="1" ht="20.100000000000001" customHeight="1" x14ac:dyDescent="0.3">
      <c r="B25" s="209"/>
      <c r="C25" s="210"/>
      <c r="D25" s="69"/>
      <c r="E25" s="9"/>
      <c r="F25" s="92">
        <f t="shared" ref="F25:F26" si="6">ROUND(IF(AND(B25&lt;&gt;"",E25&lt;&gt;""),D25*(1.5/12),0),3)</f>
        <v>0</v>
      </c>
      <c r="G25" s="93">
        <f t="shared" ref="G25:G26" si="7">F25</f>
        <v>0</v>
      </c>
      <c r="H25" s="154"/>
    </row>
    <row r="26" spans="2:8" s="70" customFormat="1" ht="20.100000000000001" customHeight="1" x14ac:dyDescent="0.3">
      <c r="B26" s="209"/>
      <c r="C26" s="210"/>
      <c r="D26" s="69"/>
      <c r="E26" s="9"/>
      <c r="F26" s="92">
        <f t="shared" si="6"/>
        <v>0</v>
      </c>
      <c r="G26" s="93">
        <f t="shared" si="7"/>
        <v>0</v>
      </c>
      <c r="H26" s="154"/>
    </row>
    <row r="27" spans="2:8" ht="19.5" customHeight="1" x14ac:dyDescent="0.3">
      <c r="B27" s="206" t="s">
        <v>156</v>
      </c>
      <c r="C27" s="207"/>
      <c r="D27" s="207"/>
      <c r="E27" s="208"/>
      <c r="F27" s="103">
        <f>MIN(10,SUM(F28+F35))</f>
        <v>0</v>
      </c>
      <c r="G27" s="103">
        <f>MIN(10,SUM(G28+G35))</f>
        <v>0</v>
      </c>
    </row>
    <row r="28" spans="2:8" ht="20.100000000000001" customHeight="1" x14ac:dyDescent="0.3">
      <c r="B28" s="232" t="s">
        <v>25</v>
      </c>
      <c r="C28" s="233"/>
      <c r="D28" s="21" t="s">
        <v>41</v>
      </c>
      <c r="E28" s="23" t="s">
        <v>42</v>
      </c>
      <c r="F28" s="104">
        <f>SUM(F29:F34)</f>
        <v>0</v>
      </c>
      <c r="G28" s="104">
        <f>SUM(G29:G34)</f>
        <v>0</v>
      </c>
    </row>
    <row r="29" spans="2:8" s="70" customFormat="1" ht="20.100000000000001" customHeight="1" x14ac:dyDescent="0.3">
      <c r="B29" s="209"/>
      <c r="C29" s="210"/>
      <c r="D29" s="69"/>
      <c r="E29" s="9"/>
      <c r="F29" s="92">
        <f>ROUND(IF(AND(B29&lt;&gt;"",E29&lt;&gt;""),D29*(4),0),3)</f>
        <v>0</v>
      </c>
      <c r="G29" s="93">
        <f>F29</f>
        <v>0</v>
      </c>
      <c r="H29" s="154"/>
    </row>
    <row r="30" spans="2:8" s="70" customFormat="1" ht="20.100000000000001" customHeight="1" x14ac:dyDescent="0.3">
      <c r="B30" s="209"/>
      <c r="C30" s="210"/>
      <c r="D30" s="69"/>
      <c r="E30" s="9"/>
      <c r="F30" s="92">
        <f t="shared" ref="F30:F31" si="8">ROUND(IF(AND(B30&lt;&gt;"",E30&lt;&gt;""),D30*(4),0),3)</f>
        <v>0</v>
      </c>
      <c r="G30" s="93">
        <f t="shared" ref="G30:G31" si="9">F30</f>
        <v>0</v>
      </c>
      <c r="H30" s="154"/>
    </row>
    <row r="31" spans="2:8" s="70" customFormat="1" ht="20.100000000000001" customHeight="1" x14ac:dyDescent="0.3">
      <c r="B31" s="209"/>
      <c r="C31" s="210"/>
      <c r="D31" s="69"/>
      <c r="E31" s="9"/>
      <c r="F31" s="92">
        <f t="shared" si="8"/>
        <v>0</v>
      </c>
      <c r="G31" s="93">
        <f t="shared" si="9"/>
        <v>0</v>
      </c>
      <c r="H31" s="154"/>
    </row>
    <row r="32" spans="2:8" s="70" customFormat="1" ht="20.100000000000001" customHeight="1" x14ac:dyDescent="0.3">
      <c r="B32" s="209"/>
      <c r="C32" s="210"/>
      <c r="D32" s="69"/>
      <c r="E32" s="9"/>
      <c r="F32" s="92">
        <f t="shared" ref="F32" si="10">ROUND(IF(AND(B32&lt;&gt;"",E32&lt;&gt;""),D32*(4),0),3)</f>
        <v>0</v>
      </c>
      <c r="G32" s="93">
        <f t="shared" ref="G32" si="11">F32</f>
        <v>0</v>
      </c>
      <c r="H32" s="154"/>
    </row>
    <row r="33" spans="2:8" s="70" customFormat="1" ht="20.100000000000001" customHeight="1" x14ac:dyDescent="0.3">
      <c r="B33" s="209"/>
      <c r="C33" s="210"/>
      <c r="D33" s="69"/>
      <c r="E33" s="9"/>
      <c r="F33" s="92">
        <f t="shared" ref="F33:F34" si="12">ROUND(IF(AND(B33&lt;&gt;"",E33&lt;&gt;""),D33*(4),0),3)</f>
        <v>0</v>
      </c>
      <c r="G33" s="93">
        <f t="shared" ref="G33:G34" si="13">F33</f>
        <v>0</v>
      </c>
      <c r="H33" s="154"/>
    </row>
    <row r="34" spans="2:8" s="70" customFormat="1" ht="20.100000000000001" customHeight="1" x14ac:dyDescent="0.3">
      <c r="B34" s="209"/>
      <c r="C34" s="210"/>
      <c r="D34" s="69"/>
      <c r="E34" s="9"/>
      <c r="F34" s="92">
        <f t="shared" si="12"/>
        <v>0</v>
      </c>
      <c r="G34" s="93">
        <f t="shared" si="13"/>
        <v>0</v>
      </c>
      <c r="H34" s="154"/>
    </row>
    <row r="35" spans="2:8" ht="20.100000000000001" customHeight="1" x14ac:dyDescent="0.3">
      <c r="B35" s="232" t="s">
        <v>26</v>
      </c>
      <c r="C35" s="233"/>
      <c r="D35" s="21" t="s">
        <v>41</v>
      </c>
      <c r="E35" s="23" t="s">
        <v>42</v>
      </c>
      <c r="F35" s="104">
        <f>SUM(F36:F41)</f>
        <v>0</v>
      </c>
      <c r="G35" s="104">
        <f>SUM(G36:G41)</f>
        <v>0</v>
      </c>
    </row>
    <row r="36" spans="2:8" s="70" customFormat="1" ht="20.100000000000001" customHeight="1" x14ac:dyDescent="0.3">
      <c r="B36" s="209"/>
      <c r="C36" s="210"/>
      <c r="D36" s="69"/>
      <c r="E36" s="9"/>
      <c r="F36" s="92">
        <f>ROUND(IF(AND(B36&lt;&gt;"",E36&lt;&gt;""),D36*(2),0),3)</f>
        <v>0</v>
      </c>
      <c r="G36" s="93">
        <f>F36</f>
        <v>0</v>
      </c>
      <c r="H36" s="154"/>
    </row>
    <row r="37" spans="2:8" s="70" customFormat="1" ht="20.100000000000001" customHeight="1" x14ac:dyDescent="0.3">
      <c r="B37" s="209"/>
      <c r="C37" s="210"/>
      <c r="D37" s="69"/>
      <c r="E37" s="9"/>
      <c r="F37" s="92">
        <f t="shared" ref="F37:F38" si="14">ROUND(IF(AND(B37&lt;&gt;"",E37&lt;&gt;""),D37*(2),0),3)</f>
        <v>0</v>
      </c>
      <c r="G37" s="93">
        <f t="shared" ref="G37:G38" si="15">F37</f>
        <v>0</v>
      </c>
      <c r="H37" s="154"/>
    </row>
    <row r="38" spans="2:8" s="70" customFormat="1" ht="20.100000000000001" customHeight="1" x14ac:dyDescent="0.3">
      <c r="B38" s="209"/>
      <c r="C38" s="210"/>
      <c r="D38" s="69"/>
      <c r="E38" s="9"/>
      <c r="F38" s="92">
        <f t="shared" si="14"/>
        <v>0</v>
      </c>
      <c r="G38" s="93">
        <f t="shared" si="15"/>
        <v>0</v>
      </c>
      <c r="H38" s="154"/>
    </row>
    <row r="39" spans="2:8" s="70" customFormat="1" ht="20.100000000000001" customHeight="1" x14ac:dyDescent="0.3">
      <c r="B39" s="209"/>
      <c r="C39" s="210"/>
      <c r="D39" s="69"/>
      <c r="E39" s="9"/>
      <c r="F39" s="92">
        <f t="shared" ref="F39" si="16">ROUND(IF(AND(B39&lt;&gt;"",E39&lt;&gt;""),D39*(2),0),3)</f>
        <v>0</v>
      </c>
      <c r="G39" s="93">
        <f t="shared" ref="G39" si="17">F39</f>
        <v>0</v>
      </c>
      <c r="H39" s="154"/>
    </row>
    <row r="40" spans="2:8" s="70" customFormat="1" ht="20.100000000000001" customHeight="1" x14ac:dyDescent="0.3">
      <c r="B40" s="209"/>
      <c r="C40" s="210"/>
      <c r="D40" s="69"/>
      <c r="E40" s="9"/>
      <c r="F40" s="92">
        <f t="shared" ref="F40:F41" si="18">ROUND(IF(AND(B40&lt;&gt;"",E40&lt;&gt;""),D40*(2),0),3)</f>
        <v>0</v>
      </c>
      <c r="G40" s="93">
        <f t="shared" ref="G40:G41" si="19">F40</f>
        <v>0</v>
      </c>
      <c r="H40" s="154"/>
    </row>
    <row r="41" spans="2:8" s="70" customFormat="1" ht="20.100000000000001" customHeight="1" thickBot="1" x14ac:dyDescent="0.35">
      <c r="B41" s="204"/>
      <c r="C41" s="205"/>
      <c r="D41" s="71"/>
      <c r="E41" s="72"/>
      <c r="F41" s="95">
        <f t="shared" si="18"/>
        <v>0</v>
      </c>
      <c r="G41" s="93">
        <f t="shared" si="19"/>
        <v>0</v>
      </c>
      <c r="H41" s="154"/>
    </row>
    <row r="42" spans="2:8" ht="18.75" thickBot="1" x14ac:dyDescent="0.35">
      <c r="B42" s="223" t="s">
        <v>121</v>
      </c>
      <c r="C42" s="224"/>
      <c r="D42" s="224"/>
      <c r="E42" s="225"/>
    </row>
    <row r="43" spans="2:8" ht="30" customHeight="1" x14ac:dyDescent="0.3">
      <c r="B43" s="211"/>
      <c r="C43" s="212"/>
      <c r="D43" s="212"/>
      <c r="E43" s="213"/>
    </row>
    <row r="44" spans="2:8" ht="30" customHeight="1" x14ac:dyDescent="0.3">
      <c r="B44" s="214"/>
      <c r="C44" s="215"/>
      <c r="D44" s="215"/>
      <c r="E44" s="216"/>
    </row>
    <row r="45" spans="2:8" ht="30" customHeight="1" thickBot="1" x14ac:dyDescent="0.35">
      <c r="B45" s="217"/>
      <c r="C45" s="218"/>
      <c r="D45" s="218"/>
      <c r="E45" s="219"/>
    </row>
    <row r="46" spans="2:8" ht="30" customHeight="1" x14ac:dyDescent="0.3">
      <c r="B46" s="226" t="s">
        <v>157</v>
      </c>
      <c r="C46" s="226"/>
      <c r="D46" s="226"/>
      <c r="E46" s="226"/>
    </row>
  </sheetData>
  <sheetProtection algorithmName="SHA-512" hashValue="b8vRCNcjUu6l/Ung67r1mgrf9a2JL4tDX5HggQVpU7j2LINCnt3BEdRRK1vn3WhbeqEWjPe+SGbMdcOIzEMLNQ==" saltValue="+MiRFcz11Py69+nH6quJlQ==" spinCount="100000" sheet="1" insertRows="0" deleteRows="0" selectLockedCells="1"/>
  <mergeCells count="43">
    <mergeCell ref="B46:E46"/>
    <mergeCell ref="G2:G5"/>
    <mergeCell ref="B7:C7"/>
    <mergeCell ref="B28:C28"/>
    <mergeCell ref="B35:C35"/>
    <mergeCell ref="B11:C11"/>
    <mergeCell ref="B15:C15"/>
    <mergeCell ref="B19:C19"/>
    <mergeCell ref="B23:C23"/>
    <mergeCell ref="B8:C8"/>
    <mergeCell ref="B9:C9"/>
    <mergeCell ref="B12:C12"/>
    <mergeCell ref="B34:C34"/>
    <mergeCell ref="B24:C24"/>
    <mergeCell ref="B14:C14"/>
    <mergeCell ref="B32:C32"/>
    <mergeCell ref="B30:C30"/>
    <mergeCell ref="B43:E45"/>
    <mergeCell ref="B25:C25"/>
    <mergeCell ref="B27:E27"/>
    <mergeCell ref="C4:C5"/>
    <mergeCell ref="D4:E4"/>
    <mergeCell ref="B42:E42"/>
    <mergeCell ref="B31:C31"/>
    <mergeCell ref="B39:C39"/>
    <mergeCell ref="B37:C37"/>
    <mergeCell ref="B38:C38"/>
    <mergeCell ref="F2:F5"/>
    <mergeCell ref="H2:H5"/>
    <mergeCell ref="B41:C41"/>
    <mergeCell ref="B10:E10"/>
    <mergeCell ref="B21:C21"/>
    <mergeCell ref="B13:C13"/>
    <mergeCell ref="B16:C16"/>
    <mergeCell ref="B17:C17"/>
    <mergeCell ref="B18:C18"/>
    <mergeCell ref="B29:C29"/>
    <mergeCell ref="B33:C33"/>
    <mergeCell ref="B36:C36"/>
    <mergeCell ref="B40:C40"/>
    <mergeCell ref="B22:C22"/>
    <mergeCell ref="B26:C26"/>
    <mergeCell ref="B20:C20"/>
  </mergeCells>
  <dataValidations count="4">
    <dataValidation type="list" allowBlank="1" showInputMessage="1" showErrorMessage="1" promptTitle="Ayuda:" prompt="Inserte SI o NO de la lista desplegable" sqref="D7" xr:uid="{00000000-0002-0000-0200-000000000000}">
      <formula1>SI_NO</formula1>
    </dataValidation>
    <dataValidation type="list" allowBlank="1" showInputMessage="1" showErrorMessage="1" promptTitle="Ayuda" prompt="Inserte SI o NO de la lista desplegable" sqref="D8:D9" xr:uid="{00000000-0002-0000-0200-000001000000}">
      <formula1>SI_NO</formula1>
    </dataValidation>
    <dataValidation type="whole" allowBlank="1" showInputMessage="1" showErrorMessage="1" errorTitle="Corrija el dato" error="Por favor, introduzca un número entero" prompt="Introduzca un número entero" sqref="D12:D14 D16:D18 D20:D22 D24:D26" xr:uid="{00000000-0002-0000-0200-000002000000}">
      <formula1>0</formula1>
      <formula2>1000</formula2>
    </dataValidation>
    <dataValidation type="decimal" operator="greaterThanOrEqual" allowBlank="1" showInputMessage="1" showErrorMessage="1" errorTitle="Corrija el dato" error="Introduzca un número entero o decimal mayor o igual a 1" promptTitle="Introduzca número" prompt="Introduzca un número entero o decimal mayor o igual a 1" sqref="D29:D34 D36:D41" xr:uid="{4F5C8524-5FB8-4EDD-B892-40998BF9900E}">
      <formula1>1</formula1>
    </dataValidation>
  </dataValidations>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108"/>
  <sheetViews>
    <sheetView workbookViewId="0">
      <selection activeCell="L72" sqref="L1:O1048576"/>
    </sheetView>
  </sheetViews>
  <sheetFormatPr baseColWidth="10" defaultColWidth="9.140625" defaultRowHeight="30" customHeight="1" x14ac:dyDescent="0.3"/>
  <cols>
    <col min="1" max="1" width="1.5703125" style="55" customWidth="1"/>
    <col min="2" max="2" width="46" style="65" customWidth="1"/>
    <col min="3" max="3" width="14.5703125" style="55" customWidth="1"/>
    <col min="4" max="4" width="14.42578125" style="55" customWidth="1"/>
    <col min="5" max="5" width="14.5703125" style="55" customWidth="1"/>
    <col min="6" max="6" width="15.28515625" style="55" customWidth="1"/>
    <col min="7" max="7" width="14" style="55" customWidth="1"/>
    <col min="8" max="8" width="13.5703125" style="55" customWidth="1"/>
    <col min="9" max="9" width="17.85546875" style="55" customWidth="1"/>
    <col min="10" max="10" width="10.85546875" style="55" customWidth="1"/>
    <col min="11" max="11" width="16.5703125" style="55" customWidth="1"/>
    <col min="12" max="12" width="16.140625" style="55" hidden="1" customWidth="1"/>
    <col min="13" max="13" width="13.7109375" style="55" hidden="1" customWidth="1"/>
    <col min="14" max="14" width="20.7109375" style="148" hidden="1" customWidth="1"/>
    <col min="15" max="15" width="18.140625" style="148" hidden="1" customWidth="1"/>
    <col min="16" max="16384" width="9.140625" style="55"/>
  </cols>
  <sheetData>
    <row r="1" spans="2:15" ht="11.25" customHeight="1" thickBot="1" x14ac:dyDescent="0.35">
      <c r="B1" s="55"/>
    </row>
    <row r="2" spans="2:15" ht="30" customHeight="1" x14ac:dyDescent="0.3">
      <c r="B2" s="73"/>
      <c r="C2" s="263" t="s">
        <v>0</v>
      </c>
      <c r="D2" s="263"/>
      <c r="E2" s="263"/>
      <c r="F2" s="263"/>
      <c r="G2" s="263"/>
      <c r="H2" s="263"/>
      <c r="I2" s="263"/>
      <c r="J2" s="263"/>
      <c r="K2" s="264"/>
      <c r="L2" s="186" t="s">
        <v>113</v>
      </c>
      <c r="M2" s="227" t="s">
        <v>114</v>
      </c>
    </row>
    <row r="3" spans="2:15" ht="18.75" customHeight="1" x14ac:dyDescent="0.3">
      <c r="B3" s="75"/>
      <c r="C3" s="265" t="s">
        <v>104</v>
      </c>
      <c r="D3" s="265"/>
      <c r="E3" s="265"/>
      <c r="F3" s="265"/>
      <c r="G3" s="265"/>
      <c r="H3" s="265"/>
      <c r="I3" s="265"/>
      <c r="J3" s="265"/>
      <c r="K3" s="266"/>
      <c r="L3" s="187"/>
      <c r="M3" s="228"/>
    </row>
    <row r="4" spans="2:15" ht="17.25" customHeight="1" x14ac:dyDescent="0.3">
      <c r="B4" s="75"/>
      <c r="C4" s="267" t="str">
        <f>CONCATENATE(IF(SOL_NOMBRE&lt;&gt;"",UPPER(SOL_NOMBRE),"")," ",UPPER(SOL_APELLIDOS),IF(SOL_NIF&lt;&gt;"", CONCATENATE(" ( ",    SOL_NIF," ) "),""))</f>
        <v xml:space="preserve"> </v>
      </c>
      <c r="D4" s="267"/>
      <c r="E4" s="267"/>
      <c r="F4" s="267"/>
      <c r="G4" s="267"/>
      <c r="H4" s="114"/>
      <c r="I4" s="115" t="str">
        <f>IF( AND(SOL_FECHA_INI&lt;&gt;"",SOL_FECHA_FIN&lt;&gt;""),"Intervalo de fechas evaluable","")</f>
        <v/>
      </c>
      <c r="J4" s="115"/>
      <c r="K4" s="116"/>
      <c r="L4" s="187"/>
      <c r="M4" s="228"/>
    </row>
    <row r="5" spans="2:15" ht="15.75" customHeight="1" thickBot="1" x14ac:dyDescent="0.35">
      <c r="B5" s="125"/>
      <c r="C5" s="268"/>
      <c r="D5" s="268"/>
      <c r="E5" s="268"/>
      <c r="F5" s="268"/>
      <c r="G5" s="268"/>
      <c r="H5" s="117"/>
      <c r="I5" s="118" t="str">
        <f>IF(ISBLANK(SOL_FECHA_INI),"",SOL_FECHA_INI)</f>
        <v/>
      </c>
      <c r="J5" s="118" t="str">
        <f>IF(ISBLANK(SOL_FECHA_FIN),"",SOL_FECHA_FIN+365)</f>
        <v/>
      </c>
      <c r="K5" s="119"/>
      <c r="L5" s="188"/>
      <c r="M5" s="229"/>
    </row>
    <row r="6" spans="2:15" s="54" customFormat="1" ht="38.25" customHeight="1" thickBot="1" x14ac:dyDescent="0.35">
      <c r="B6" s="77" t="s">
        <v>9</v>
      </c>
      <c r="C6" s="78"/>
      <c r="D6" s="78"/>
      <c r="E6" s="78"/>
      <c r="F6" s="78"/>
      <c r="G6" s="78"/>
      <c r="H6" s="78"/>
      <c r="I6" s="78"/>
      <c r="J6" s="78"/>
      <c r="K6" s="79"/>
      <c r="L6" s="140">
        <f>SUM(L7+L48+L61)</f>
        <v>0</v>
      </c>
      <c r="M6" s="140">
        <f>SUM(M7+M48+M61)</f>
        <v>0</v>
      </c>
      <c r="N6" s="156"/>
      <c r="O6" s="156"/>
    </row>
    <row r="7" spans="2:15" s="54" customFormat="1" ht="43.5" customHeight="1" thickBot="1" x14ac:dyDescent="0.35">
      <c r="B7" s="290" t="s">
        <v>81</v>
      </c>
      <c r="C7" s="291"/>
      <c r="D7" s="291"/>
      <c r="E7" s="291"/>
      <c r="F7" s="291"/>
      <c r="G7" s="291"/>
      <c r="H7" s="291"/>
      <c r="I7" s="291"/>
      <c r="J7" s="291"/>
      <c r="K7" s="292"/>
      <c r="L7" s="80">
        <f>SUM(L8+L13+L20+L27+L34)</f>
        <v>0</v>
      </c>
      <c r="M7" s="80">
        <f>SUM(M8+M13+M20+M27+M34)</f>
        <v>0</v>
      </c>
      <c r="N7" s="156"/>
      <c r="O7" s="156"/>
    </row>
    <row r="8" spans="2:15" s="54" customFormat="1" ht="18" x14ac:dyDescent="0.25">
      <c r="B8" s="293" t="s">
        <v>77</v>
      </c>
      <c r="C8" s="294"/>
      <c r="D8" s="294"/>
      <c r="E8" s="294"/>
      <c r="F8" s="294"/>
      <c r="G8" s="294"/>
      <c r="H8" s="294"/>
      <c r="I8" s="294"/>
      <c r="J8" s="294"/>
      <c r="K8" s="295"/>
      <c r="L8" s="285">
        <f>SUM(L10:L12)</f>
        <v>0</v>
      </c>
      <c r="M8" s="285">
        <f>SUM(M10:M12)</f>
        <v>0</v>
      </c>
      <c r="N8" s="286" t="s">
        <v>122</v>
      </c>
      <c r="O8" s="287"/>
    </row>
    <row r="9" spans="2:15" ht="27.75" customHeight="1" x14ac:dyDescent="0.25">
      <c r="B9" s="251" t="s">
        <v>10</v>
      </c>
      <c r="C9" s="252"/>
      <c r="D9" s="252"/>
      <c r="E9" s="252"/>
      <c r="F9" s="252"/>
      <c r="G9" s="252"/>
      <c r="H9" s="252" t="s">
        <v>15</v>
      </c>
      <c r="I9" s="252"/>
      <c r="J9" s="81" t="s">
        <v>11</v>
      </c>
      <c r="K9" s="97" t="s">
        <v>13</v>
      </c>
      <c r="L9" s="285"/>
      <c r="M9" s="285"/>
      <c r="N9" s="288"/>
      <c r="O9" s="289"/>
    </row>
    <row r="10" spans="2:15" s="70" customFormat="1" ht="20.100000000000001" customHeight="1" x14ac:dyDescent="0.3">
      <c r="B10" s="239"/>
      <c r="C10" s="240"/>
      <c r="D10" s="240"/>
      <c r="E10" s="240"/>
      <c r="F10" s="240"/>
      <c r="G10" s="241"/>
      <c r="H10" s="242"/>
      <c r="I10" s="241"/>
      <c r="J10" s="128"/>
      <c r="K10" s="9"/>
      <c r="L10" s="92">
        <f>IF(AND(B10&lt;&gt;"",K10&lt;&gt;""),10,0)</f>
        <v>0</v>
      </c>
      <c r="M10" s="93">
        <f>L10</f>
        <v>0</v>
      </c>
      <c r="N10" s="237"/>
      <c r="O10" s="238"/>
    </row>
    <row r="11" spans="2:15" s="70" customFormat="1" ht="20.100000000000001" customHeight="1" x14ac:dyDescent="0.3">
      <c r="B11" s="239"/>
      <c r="C11" s="240"/>
      <c r="D11" s="240"/>
      <c r="E11" s="240"/>
      <c r="F11" s="240"/>
      <c r="G11" s="241"/>
      <c r="H11" s="242"/>
      <c r="I11" s="241"/>
      <c r="J11" s="128"/>
      <c r="K11" s="9"/>
      <c r="L11" s="92">
        <f t="shared" ref="L11:L12" si="0">IF(AND(B11&lt;&gt;"",K11&lt;&gt;""),10,0)</f>
        <v>0</v>
      </c>
      <c r="M11" s="93">
        <f t="shared" ref="M11" si="1">L11</f>
        <v>0</v>
      </c>
      <c r="N11" s="237"/>
      <c r="O11" s="238"/>
    </row>
    <row r="12" spans="2:15" s="70" customFormat="1" ht="20.100000000000001" customHeight="1" x14ac:dyDescent="0.3">
      <c r="B12" s="239"/>
      <c r="C12" s="240"/>
      <c r="D12" s="240"/>
      <c r="E12" s="240"/>
      <c r="F12" s="240"/>
      <c r="G12" s="241"/>
      <c r="H12" s="242"/>
      <c r="I12" s="241"/>
      <c r="J12" s="128"/>
      <c r="K12" s="98"/>
      <c r="L12" s="92">
        <f t="shared" si="0"/>
        <v>0</v>
      </c>
      <c r="M12" s="93">
        <f t="shared" ref="M12" si="2">L12</f>
        <v>0</v>
      </c>
      <c r="N12" s="237"/>
      <c r="O12" s="238"/>
    </row>
    <row r="13" spans="2:15" s="54" customFormat="1" ht="18" x14ac:dyDescent="0.3">
      <c r="B13" s="293" t="s">
        <v>78</v>
      </c>
      <c r="C13" s="294"/>
      <c r="D13" s="294"/>
      <c r="E13" s="294"/>
      <c r="F13" s="294"/>
      <c r="G13" s="294"/>
      <c r="H13" s="294"/>
      <c r="I13" s="294"/>
      <c r="J13" s="294"/>
      <c r="K13" s="295"/>
      <c r="L13" s="277">
        <f>SUM(L15:L19)</f>
        <v>0</v>
      </c>
      <c r="M13" s="277">
        <f>SUM(M15:M19)</f>
        <v>0</v>
      </c>
      <c r="N13" s="156"/>
      <c r="O13" s="156"/>
    </row>
    <row r="14" spans="2:15" ht="27.75" customHeight="1" x14ac:dyDescent="0.3">
      <c r="B14" s="251" t="s">
        <v>10</v>
      </c>
      <c r="C14" s="252"/>
      <c r="D14" s="252"/>
      <c r="E14" s="252"/>
      <c r="F14" s="252"/>
      <c r="G14" s="252"/>
      <c r="H14" s="252" t="s">
        <v>15</v>
      </c>
      <c r="I14" s="252"/>
      <c r="J14" s="81" t="s">
        <v>11</v>
      </c>
      <c r="K14" s="97" t="s">
        <v>13</v>
      </c>
      <c r="L14" s="247"/>
      <c r="M14" s="247"/>
    </row>
    <row r="15" spans="2:15" s="70" customFormat="1" ht="20.100000000000001" customHeight="1" x14ac:dyDescent="0.3">
      <c r="B15" s="239"/>
      <c r="C15" s="240"/>
      <c r="D15" s="240"/>
      <c r="E15" s="240"/>
      <c r="F15" s="240"/>
      <c r="G15" s="241"/>
      <c r="H15" s="242"/>
      <c r="I15" s="241"/>
      <c r="J15" s="128"/>
      <c r="K15" s="9"/>
      <c r="L15" s="92">
        <f>IF(AND(B15&lt;&gt;"",K15&lt;&gt;""),5,0)</f>
        <v>0</v>
      </c>
      <c r="M15" s="93">
        <f>L15</f>
        <v>0</v>
      </c>
      <c r="N15" s="237"/>
      <c r="O15" s="238"/>
    </row>
    <row r="16" spans="2:15" s="70" customFormat="1" ht="20.100000000000001" customHeight="1" x14ac:dyDescent="0.3">
      <c r="B16" s="239"/>
      <c r="C16" s="240"/>
      <c r="D16" s="240"/>
      <c r="E16" s="240"/>
      <c r="F16" s="240"/>
      <c r="G16" s="241"/>
      <c r="H16" s="242"/>
      <c r="I16" s="241"/>
      <c r="J16" s="128"/>
      <c r="K16" s="9"/>
      <c r="L16" s="92">
        <f t="shared" ref="L16:L17" si="3">IF(AND(B16&lt;&gt;"",K16&lt;&gt;""),5,0)</f>
        <v>0</v>
      </c>
      <c r="M16" s="93">
        <f t="shared" ref="M16:M17" si="4">L16</f>
        <v>0</v>
      </c>
      <c r="N16" s="237"/>
      <c r="O16" s="238"/>
    </row>
    <row r="17" spans="2:15" s="70" customFormat="1" ht="20.100000000000001" customHeight="1" x14ac:dyDescent="0.3">
      <c r="B17" s="239"/>
      <c r="C17" s="240"/>
      <c r="D17" s="240"/>
      <c r="E17" s="240"/>
      <c r="F17" s="240"/>
      <c r="G17" s="241"/>
      <c r="H17" s="242"/>
      <c r="I17" s="241"/>
      <c r="J17" s="128"/>
      <c r="K17" s="9"/>
      <c r="L17" s="92">
        <f t="shared" si="3"/>
        <v>0</v>
      </c>
      <c r="M17" s="93">
        <f t="shared" si="4"/>
        <v>0</v>
      </c>
      <c r="N17" s="237"/>
      <c r="O17" s="238"/>
    </row>
    <row r="18" spans="2:15" s="70" customFormat="1" ht="20.100000000000001" customHeight="1" x14ac:dyDescent="0.3">
      <c r="B18" s="239"/>
      <c r="C18" s="240"/>
      <c r="D18" s="240"/>
      <c r="E18" s="240"/>
      <c r="F18" s="240"/>
      <c r="G18" s="241"/>
      <c r="H18" s="242"/>
      <c r="I18" s="241"/>
      <c r="J18" s="128"/>
      <c r="K18" s="9"/>
      <c r="L18" s="92">
        <f t="shared" ref="L18:L19" si="5">IF(AND(B18&lt;&gt;"",K18&lt;&gt;""),5,0)</f>
        <v>0</v>
      </c>
      <c r="M18" s="93">
        <f t="shared" ref="M18:M19" si="6">L18</f>
        <v>0</v>
      </c>
      <c r="N18" s="237"/>
      <c r="O18" s="238"/>
    </row>
    <row r="19" spans="2:15" s="70" customFormat="1" ht="20.100000000000001" customHeight="1" thickBot="1" x14ac:dyDescent="0.35">
      <c r="B19" s="239"/>
      <c r="C19" s="240"/>
      <c r="D19" s="240"/>
      <c r="E19" s="240"/>
      <c r="F19" s="240"/>
      <c r="G19" s="241"/>
      <c r="H19" s="242"/>
      <c r="I19" s="241"/>
      <c r="J19" s="128"/>
      <c r="K19" s="9"/>
      <c r="L19" s="92">
        <f t="shared" si="5"/>
        <v>0</v>
      </c>
      <c r="M19" s="93">
        <f t="shared" si="6"/>
        <v>0</v>
      </c>
      <c r="N19" s="237"/>
      <c r="O19" s="238"/>
    </row>
    <row r="20" spans="2:15" s="54" customFormat="1" ht="23.25" customHeight="1" x14ac:dyDescent="0.3">
      <c r="B20" s="82" t="s">
        <v>79</v>
      </c>
      <c r="C20" s="83"/>
      <c r="D20" s="83"/>
      <c r="E20" s="83"/>
      <c r="F20" s="83"/>
      <c r="G20" s="83"/>
      <c r="H20" s="83"/>
      <c r="I20" s="83"/>
      <c r="J20" s="83"/>
      <c r="K20" s="84"/>
      <c r="L20" s="277">
        <f>SUM(L22:L26)</f>
        <v>0</v>
      </c>
      <c r="M20" s="277">
        <f>SUM(M22:M26)</f>
        <v>0</v>
      </c>
      <c r="N20" s="156"/>
      <c r="O20" s="156"/>
    </row>
    <row r="21" spans="2:15" ht="27.75" customHeight="1" x14ac:dyDescent="0.3">
      <c r="B21" s="251" t="s">
        <v>10</v>
      </c>
      <c r="C21" s="252"/>
      <c r="D21" s="252"/>
      <c r="E21" s="252"/>
      <c r="F21" s="252"/>
      <c r="G21" s="85" t="s">
        <v>14</v>
      </c>
      <c r="H21" s="252" t="s">
        <v>15</v>
      </c>
      <c r="I21" s="252"/>
      <c r="J21" s="81" t="s">
        <v>11</v>
      </c>
      <c r="K21" s="97" t="s">
        <v>13</v>
      </c>
      <c r="L21" s="247"/>
      <c r="M21" s="247"/>
    </row>
    <row r="22" spans="2:15" s="70" customFormat="1" ht="20.100000000000001" customHeight="1" x14ac:dyDescent="0.3">
      <c r="B22" s="239"/>
      <c r="C22" s="240"/>
      <c r="D22" s="240"/>
      <c r="E22" s="240"/>
      <c r="F22" s="241"/>
      <c r="G22" s="127"/>
      <c r="H22" s="242"/>
      <c r="I22" s="241"/>
      <c r="J22" s="128"/>
      <c r="K22" s="9"/>
      <c r="L22" s="92">
        <f>IF(AND(B22&lt;&gt;"",K22&lt;&gt;""),6,0)</f>
        <v>0</v>
      </c>
      <c r="M22" s="93">
        <f>L22</f>
        <v>0</v>
      </c>
      <c r="N22" s="237"/>
      <c r="O22" s="238"/>
    </row>
    <row r="23" spans="2:15" s="70" customFormat="1" ht="20.100000000000001" customHeight="1" x14ac:dyDescent="0.3">
      <c r="B23" s="239"/>
      <c r="C23" s="240"/>
      <c r="D23" s="240"/>
      <c r="E23" s="240"/>
      <c r="F23" s="241"/>
      <c r="G23" s="127"/>
      <c r="H23" s="242"/>
      <c r="I23" s="241"/>
      <c r="J23" s="128"/>
      <c r="K23" s="9"/>
      <c r="L23" s="92">
        <f t="shared" ref="L23:L24" si="7">IF(AND(B23&lt;&gt;"",K23&lt;&gt;""),6,0)</f>
        <v>0</v>
      </c>
      <c r="M23" s="93">
        <f t="shared" ref="M23:M24" si="8">L23</f>
        <v>0</v>
      </c>
      <c r="N23" s="237"/>
      <c r="O23" s="238"/>
    </row>
    <row r="24" spans="2:15" s="70" customFormat="1" ht="20.100000000000001" customHeight="1" x14ac:dyDescent="0.3">
      <c r="B24" s="239"/>
      <c r="C24" s="240"/>
      <c r="D24" s="240"/>
      <c r="E24" s="240"/>
      <c r="F24" s="241"/>
      <c r="G24" s="127"/>
      <c r="H24" s="242"/>
      <c r="I24" s="241"/>
      <c r="J24" s="128"/>
      <c r="K24" s="9"/>
      <c r="L24" s="92">
        <f t="shared" si="7"/>
        <v>0</v>
      </c>
      <c r="M24" s="93">
        <f t="shared" si="8"/>
        <v>0</v>
      </c>
      <c r="N24" s="237"/>
      <c r="O24" s="238"/>
    </row>
    <row r="25" spans="2:15" s="70" customFormat="1" ht="20.100000000000001" customHeight="1" x14ac:dyDescent="0.3">
      <c r="B25" s="239"/>
      <c r="C25" s="240"/>
      <c r="D25" s="240"/>
      <c r="E25" s="240"/>
      <c r="F25" s="241"/>
      <c r="G25" s="127"/>
      <c r="H25" s="242"/>
      <c r="I25" s="241"/>
      <c r="J25" s="128"/>
      <c r="K25" s="9"/>
      <c r="L25" s="92">
        <f t="shared" ref="L25:L26" si="9">IF(AND(B25&lt;&gt;"",K25&lt;&gt;""),6,0)</f>
        <v>0</v>
      </c>
      <c r="M25" s="93">
        <f t="shared" ref="M25:M26" si="10">L25</f>
        <v>0</v>
      </c>
      <c r="N25" s="237"/>
      <c r="O25" s="238"/>
    </row>
    <row r="26" spans="2:15" s="70" customFormat="1" ht="20.100000000000001" customHeight="1" thickBot="1" x14ac:dyDescent="0.35">
      <c r="B26" s="239"/>
      <c r="C26" s="240"/>
      <c r="D26" s="240"/>
      <c r="E26" s="240"/>
      <c r="F26" s="241"/>
      <c r="G26" s="127"/>
      <c r="H26" s="242"/>
      <c r="I26" s="241"/>
      <c r="J26" s="128"/>
      <c r="K26" s="9"/>
      <c r="L26" s="92">
        <f t="shared" si="9"/>
        <v>0</v>
      </c>
      <c r="M26" s="93">
        <f t="shared" si="10"/>
        <v>0</v>
      </c>
      <c r="N26" s="237"/>
      <c r="O26" s="238"/>
    </row>
    <row r="27" spans="2:15" s="54" customFormat="1" ht="23.25" customHeight="1" x14ac:dyDescent="0.3">
      <c r="B27" s="82" t="s">
        <v>80</v>
      </c>
      <c r="C27" s="83"/>
      <c r="D27" s="83"/>
      <c r="E27" s="83"/>
      <c r="F27" s="83"/>
      <c r="G27" s="83"/>
      <c r="H27" s="83"/>
      <c r="I27" s="83"/>
      <c r="J27" s="83"/>
      <c r="K27" s="84"/>
      <c r="L27" s="277">
        <f>SUM(L29:L33)</f>
        <v>0</v>
      </c>
      <c r="M27" s="277">
        <f>SUM(M29:M33)</f>
        <v>0</v>
      </c>
      <c r="N27" s="156"/>
      <c r="O27" s="156"/>
    </row>
    <row r="28" spans="2:15" ht="27.75" customHeight="1" x14ac:dyDescent="0.3">
      <c r="B28" s="251" t="s">
        <v>10</v>
      </c>
      <c r="C28" s="252"/>
      <c r="D28" s="252"/>
      <c r="E28" s="252"/>
      <c r="F28" s="252"/>
      <c r="G28" s="85" t="s">
        <v>14</v>
      </c>
      <c r="H28" s="252" t="s">
        <v>15</v>
      </c>
      <c r="I28" s="252"/>
      <c r="J28" s="81" t="s">
        <v>11</v>
      </c>
      <c r="K28" s="97" t="s">
        <v>13</v>
      </c>
      <c r="L28" s="247"/>
      <c r="M28" s="247"/>
    </row>
    <row r="29" spans="2:15" s="70" customFormat="1" ht="20.100000000000001" customHeight="1" x14ac:dyDescent="0.3">
      <c r="B29" s="239"/>
      <c r="C29" s="240"/>
      <c r="D29" s="240"/>
      <c r="E29" s="240"/>
      <c r="F29" s="241"/>
      <c r="G29" s="127"/>
      <c r="H29" s="242"/>
      <c r="I29" s="241"/>
      <c r="J29" s="128"/>
      <c r="K29" s="9"/>
      <c r="L29" s="92">
        <f>IF(AND(B29&lt;&gt;"",K29&lt;&gt;""),3,0)</f>
        <v>0</v>
      </c>
      <c r="M29" s="93">
        <f>L29</f>
        <v>0</v>
      </c>
      <c r="N29" s="237"/>
      <c r="O29" s="238"/>
    </row>
    <row r="30" spans="2:15" s="70" customFormat="1" ht="20.100000000000001" customHeight="1" x14ac:dyDescent="0.3">
      <c r="B30" s="239"/>
      <c r="C30" s="240"/>
      <c r="D30" s="240"/>
      <c r="E30" s="240"/>
      <c r="F30" s="241"/>
      <c r="G30" s="127"/>
      <c r="H30" s="242"/>
      <c r="I30" s="241"/>
      <c r="J30" s="128"/>
      <c r="K30" s="9"/>
      <c r="L30" s="92">
        <f t="shared" ref="L30:L31" si="11">IF(AND(B30&lt;&gt;"",K30&lt;&gt;""),3,0)</f>
        <v>0</v>
      </c>
      <c r="M30" s="93">
        <f t="shared" ref="M30:M31" si="12">L30</f>
        <v>0</v>
      </c>
      <c r="N30" s="237"/>
      <c r="O30" s="238"/>
    </row>
    <row r="31" spans="2:15" s="70" customFormat="1" ht="20.100000000000001" customHeight="1" x14ac:dyDescent="0.3">
      <c r="B31" s="239"/>
      <c r="C31" s="240"/>
      <c r="D31" s="240"/>
      <c r="E31" s="240"/>
      <c r="F31" s="241"/>
      <c r="G31" s="127"/>
      <c r="H31" s="242"/>
      <c r="I31" s="241"/>
      <c r="J31" s="128"/>
      <c r="K31" s="9"/>
      <c r="L31" s="92">
        <f t="shared" si="11"/>
        <v>0</v>
      </c>
      <c r="M31" s="93">
        <f t="shared" si="12"/>
        <v>0</v>
      </c>
      <c r="N31" s="237"/>
      <c r="O31" s="238"/>
    </row>
    <row r="32" spans="2:15" s="70" customFormat="1" ht="20.100000000000001" customHeight="1" x14ac:dyDescent="0.3">
      <c r="B32" s="239"/>
      <c r="C32" s="240"/>
      <c r="D32" s="240"/>
      <c r="E32" s="240"/>
      <c r="F32" s="241"/>
      <c r="G32" s="127"/>
      <c r="H32" s="242"/>
      <c r="I32" s="241"/>
      <c r="J32" s="128"/>
      <c r="K32" s="9"/>
      <c r="L32" s="92">
        <f t="shared" ref="L32:L33" si="13">IF(AND(B32&lt;&gt;"",K32&lt;&gt;""),3,0)</f>
        <v>0</v>
      </c>
      <c r="M32" s="93">
        <f t="shared" ref="M32:M33" si="14">L32</f>
        <v>0</v>
      </c>
      <c r="N32" s="237"/>
      <c r="O32" s="238"/>
    </row>
    <row r="33" spans="2:15" s="70" customFormat="1" ht="20.100000000000001" customHeight="1" x14ac:dyDescent="0.3">
      <c r="B33" s="239"/>
      <c r="C33" s="240"/>
      <c r="D33" s="240"/>
      <c r="E33" s="240"/>
      <c r="F33" s="241"/>
      <c r="G33" s="127"/>
      <c r="H33" s="242"/>
      <c r="I33" s="241"/>
      <c r="J33" s="128"/>
      <c r="K33" s="9"/>
      <c r="L33" s="92">
        <f t="shared" si="13"/>
        <v>0</v>
      </c>
      <c r="M33" s="93">
        <f t="shared" si="14"/>
        <v>0</v>
      </c>
      <c r="N33" s="237"/>
      <c r="O33" s="238"/>
    </row>
    <row r="34" spans="2:15" s="54" customFormat="1" ht="24.75" customHeight="1" x14ac:dyDescent="0.3">
      <c r="B34" s="293" t="s">
        <v>82</v>
      </c>
      <c r="C34" s="294"/>
      <c r="D34" s="294"/>
      <c r="E34" s="294"/>
      <c r="F34" s="294"/>
      <c r="G34" s="294"/>
      <c r="H34" s="294"/>
      <c r="I34" s="294"/>
      <c r="J34" s="294"/>
      <c r="K34" s="295"/>
      <c r="L34" s="277">
        <f>SUM(L36:L47)</f>
        <v>0</v>
      </c>
      <c r="M34" s="277">
        <f>SUM(M36:M47)</f>
        <v>0</v>
      </c>
      <c r="N34" s="156"/>
      <c r="O34" s="156"/>
    </row>
    <row r="35" spans="2:15" ht="27.75" customHeight="1" x14ac:dyDescent="0.3">
      <c r="B35" s="257" t="s">
        <v>10</v>
      </c>
      <c r="C35" s="258"/>
      <c r="D35" s="258"/>
      <c r="E35" s="258"/>
      <c r="F35" s="85" t="s">
        <v>12</v>
      </c>
      <c r="G35" s="252" t="s">
        <v>54</v>
      </c>
      <c r="H35" s="252"/>
      <c r="I35" s="252"/>
      <c r="J35" s="85" t="s">
        <v>11</v>
      </c>
      <c r="K35" s="97" t="s">
        <v>13</v>
      </c>
      <c r="L35" s="247"/>
      <c r="M35" s="247"/>
    </row>
    <row r="36" spans="2:15" s="70" customFormat="1" ht="20.100000000000001" customHeight="1" x14ac:dyDescent="0.3">
      <c r="B36" s="259"/>
      <c r="C36" s="260"/>
      <c r="D36" s="260"/>
      <c r="E36" s="260"/>
      <c r="F36" s="147"/>
      <c r="G36" s="243"/>
      <c r="H36" s="244"/>
      <c r="I36" s="245"/>
      <c r="J36" s="127"/>
      <c r="K36" s="9"/>
      <c r="L36" s="94"/>
      <c r="M36" s="93">
        <f>L36</f>
        <v>0</v>
      </c>
      <c r="N36" s="237"/>
      <c r="O36" s="238"/>
    </row>
    <row r="37" spans="2:15" s="70" customFormat="1" ht="20.100000000000001" customHeight="1" x14ac:dyDescent="0.3">
      <c r="B37" s="259"/>
      <c r="C37" s="260"/>
      <c r="D37" s="260"/>
      <c r="E37" s="260"/>
      <c r="F37" s="147"/>
      <c r="G37" s="243"/>
      <c r="H37" s="244"/>
      <c r="I37" s="245"/>
      <c r="J37" s="127"/>
      <c r="K37" s="9"/>
      <c r="L37" s="94"/>
      <c r="M37" s="93">
        <f t="shared" ref="M37:M40" si="15">L37</f>
        <v>0</v>
      </c>
      <c r="N37" s="237"/>
      <c r="O37" s="238"/>
    </row>
    <row r="38" spans="2:15" s="70" customFormat="1" ht="20.100000000000001" customHeight="1" x14ac:dyDescent="0.3">
      <c r="B38" s="259"/>
      <c r="C38" s="260"/>
      <c r="D38" s="260"/>
      <c r="E38" s="260"/>
      <c r="F38" s="147"/>
      <c r="G38" s="243"/>
      <c r="H38" s="244"/>
      <c r="I38" s="245"/>
      <c r="J38" s="127"/>
      <c r="K38" s="9"/>
      <c r="L38" s="94"/>
      <c r="M38" s="93">
        <f t="shared" si="15"/>
        <v>0</v>
      </c>
      <c r="N38" s="237"/>
      <c r="O38" s="238"/>
    </row>
    <row r="39" spans="2:15" s="70" customFormat="1" ht="20.100000000000001" customHeight="1" x14ac:dyDescent="0.3">
      <c r="B39" s="259"/>
      <c r="C39" s="260"/>
      <c r="D39" s="260"/>
      <c r="E39" s="260"/>
      <c r="F39" s="147"/>
      <c r="G39" s="243"/>
      <c r="H39" s="244"/>
      <c r="I39" s="245"/>
      <c r="J39" s="127"/>
      <c r="K39" s="9"/>
      <c r="L39" s="94"/>
      <c r="M39" s="93">
        <f t="shared" si="15"/>
        <v>0</v>
      </c>
      <c r="N39" s="237"/>
      <c r="O39" s="238"/>
    </row>
    <row r="40" spans="2:15" s="70" customFormat="1" ht="20.100000000000001" customHeight="1" x14ac:dyDescent="0.3">
      <c r="B40" s="259"/>
      <c r="C40" s="260"/>
      <c r="D40" s="260"/>
      <c r="E40" s="260"/>
      <c r="F40" s="147"/>
      <c r="G40" s="243"/>
      <c r="H40" s="244"/>
      <c r="I40" s="245"/>
      <c r="J40" s="127"/>
      <c r="K40" s="9"/>
      <c r="L40" s="94"/>
      <c r="M40" s="93">
        <f t="shared" si="15"/>
        <v>0</v>
      </c>
      <c r="N40" s="237"/>
      <c r="O40" s="238"/>
    </row>
    <row r="41" spans="2:15" s="70" customFormat="1" ht="20.100000000000001" customHeight="1" x14ac:dyDescent="0.3">
      <c r="B41" s="259"/>
      <c r="C41" s="260"/>
      <c r="D41" s="260"/>
      <c r="E41" s="260"/>
      <c r="F41" s="147"/>
      <c r="G41" s="243"/>
      <c r="H41" s="244"/>
      <c r="I41" s="245"/>
      <c r="J41" s="127"/>
      <c r="K41" s="9"/>
      <c r="L41" s="94"/>
      <c r="M41" s="93">
        <f t="shared" ref="M41:M44" si="16">L41</f>
        <v>0</v>
      </c>
      <c r="N41" s="237"/>
      <c r="O41" s="238"/>
    </row>
    <row r="42" spans="2:15" s="70" customFormat="1" ht="20.100000000000001" customHeight="1" x14ac:dyDescent="0.3">
      <c r="B42" s="259"/>
      <c r="C42" s="260"/>
      <c r="D42" s="260"/>
      <c r="E42" s="260"/>
      <c r="F42" s="147"/>
      <c r="G42" s="243"/>
      <c r="H42" s="244"/>
      <c r="I42" s="245"/>
      <c r="J42" s="127"/>
      <c r="K42" s="9"/>
      <c r="L42" s="94"/>
      <c r="M42" s="93">
        <f t="shared" ref="M42:M43" si="17">L42</f>
        <v>0</v>
      </c>
      <c r="N42" s="237"/>
      <c r="O42" s="238"/>
    </row>
    <row r="43" spans="2:15" s="70" customFormat="1" ht="20.100000000000001" customHeight="1" x14ac:dyDescent="0.3">
      <c r="B43" s="259"/>
      <c r="C43" s="260"/>
      <c r="D43" s="260"/>
      <c r="E43" s="260"/>
      <c r="F43" s="147"/>
      <c r="G43" s="243"/>
      <c r="H43" s="244"/>
      <c r="I43" s="245"/>
      <c r="J43" s="127"/>
      <c r="K43" s="9"/>
      <c r="L43" s="94"/>
      <c r="M43" s="93">
        <f t="shared" si="17"/>
        <v>0</v>
      </c>
      <c r="N43" s="237"/>
      <c r="O43" s="238"/>
    </row>
    <row r="44" spans="2:15" s="70" customFormat="1" ht="20.100000000000001" customHeight="1" x14ac:dyDescent="0.3">
      <c r="B44" s="259"/>
      <c r="C44" s="260"/>
      <c r="D44" s="260"/>
      <c r="E44" s="260"/>
      <c r="F44" s="147"/>
      <c r="G44" s="243"/>
      <c r="H44" s="244"/>
      <c r="I44" s="245"/>
      <c r="J44" s="127"/>
      <c r="K44" s="9"/>
      <c r="L44" s="94"/>
      <c r="M44" s="93">
        <f t="shared" si="16"/>
        <v>0</v>
      </c>
      <c r="N44" s="237"/>
      <c r="O44" s="238"/>
    </row>
    <row r="45" spans="2:15" s="70" customFormat="1" ht="20.100000000000001" customHeight="1" x14ac:dyDescent="0.3">
      <c r="B45" s="259"/>
      <c r="C45" s="260"/>
      <c r="D45" s="260"/>
      <c r="E45" s="260"/>
      <c r="F45" s="147"/>
      <c r="G45" s="243"/>
      <c r="H45" s="244"/>
      <c r="I45" s="245"/>
      <c r="J45" s="127"/>
      <c r="K45" s="9"/>
      <c r="L45" s="94"/>
      <c r="M45" s="93">
        <f t="shared" ref="M45" si="18">L45</f>
        <v>0</v>
      </c>
      <c r="N45" s="237"/>
      <c r="O45" s="238"/>
    </row>
    <row r="46" spans="2:15" s="70" customFormat="1" ht="20.100000000000001" customHeight="1" x14ac:dyDescent="0.3">
      <c r="B46" s="259"/>
      <c r="C46" s="260"/>
      <c r="D46" s="260"/>
      <c r="E46" s="260"/>
      <c r="F46" s="147"/>
      <c r="G46" s="243"/>
      <c r="H46" s="244"/>
      <c r="I46" s="245"/>
      <c r="J46" s="127"/>
      <c r="K46" s="9"/>
      <c r="L46" s="94"/>
      <c r="M46" s="93">
        <f t="shared" ref="M46:M47" si="19">L46</f>
        <v>0</v>
      </c>
      <c r="N46" s="237"/>
      <c r="O46" s="238"/>
    </row>
    <row r="47" spans="2:15" s="70" customFormat="1" ht="20.100000000000001" customHeight="1" thickBot="1" x14ac:dyDescent="0.35">
      <c r="B47" s="255"/>
      <c r="C47" s="256"/>
      <c r="D47" s="256"/>
      <c r="E47" s="256"/>
      <c r="F47" s="147"/>
      <c r="G47" s="243"/>
      <c r="H47" s="244"/>
      <c r="I47" s="245"/>
      <c r="J47" s="127"/>
      <c r="K47" s="72"/>
      <c r="L47" s="94"/>
      <c r="M47" s="93">
        <f t="shared" si="19"/>
        <v>0</v>
      </c>
      <c r="N47" s="237"/>
      <c r="O47" s="238"/>
    </row>
    <row r="48" spans="2:15" ht="39" customHeight="1" thickBot="1" x14ac:dyDescent="0.35">
      <c r="B48" s="248" t="s">
        <v>66</v>
      </c>
      <c r="C48" s="249"/>
      <c r="D48" s="249"/>
      <c r="E48" s="249"/>
      <c r="F48" s="249"/>
      <c r="G48" s="249"/>
      <c r="H48" s="249"/>
      <c r="I48" s="249"/>
      <c r="J48" s="249"/>
      <c r="K48" s="250"/>
      <c r="L48" s="86">
        <f>SUM(L49+L56)</f>
        <v>0</v>
      </c>
      <c r="M48" s="86">
        <f>SUM(M49+M56)</f>
        <v>0</v>
      </c>
      <c r="N48" s="156"/>
      <c r="O48" s="156"/>
    </row>
    <row r="49" spans="2:15" s="54" customFormat="1" ht="23.25" customHeight="1" x14ac:dyDescent="0.3">
      <c r="B49" s="253" t="s">
        <v>67</v>
      </c>
      <c r="C49" s="254"/>
      <c r="D49" s="254"/>
      <c r="E49" s="254"/>
      <c r="F49" s="254"/>
      <c r="G49" s="87"/>
      <c r="H49" s="87"/>
      <c r="I49" s="87"/>
      <c r="J49" s="87"/>
      <c r="K49" s="88"/>
      <c r="L49" s="246">
        <f>SUM(L51:L55)</f>
        <v>0</v>
      </c>
      <c r="M49" s="246">
        <f>SUM(M51:M55)</f>
        <v>0</v>
      </c>
      <c r="N49" s="156"/>
      <c r="O49" s="156"/>
    </row>
    <row r="50" spans="2:15" ht="30" customHeight="1" x14ac:dyDescent="0.3">
      <c r="B50" s="251" t="s">
        <v>105</v>
      </c>
      <c r="C50" s="252"/>
      <c r="D50" s="252"/>
      <c r="E50" s="252"/>
      <c r="F50" s="252"/>
      <c r="G50" s="252" t="s">
        <v>106</v>
      </c>
      <c r="H50" s="252"/>
      <c r="I50" s="252"/>
      <c r="J50" s="85" t="s">
        <v>11</v>
      </c>
      <c r="K50" s="97" t="s">
        <v>13</v>
      </c>
      <c r="L50" s="247"/>
      <c r="M50" s="247"/>
    </row>
    <row r="51" spans="2:15" s="70" customFormat="1" ht="20.100000000000001" customHeight="1" x14ac:dyDescent="0.3">
      <c r="B51" s="239"/>
      <c r="C51" s="240"/>
      <c r="D51" s="240"/>
      <c r="E51" s="240"/>
      <c r="F51" s="241"/>
      <c r="G51" s="242"/>
      <c r="H51" s="240"/>
      <c r="I51" s="241"/>
      <c r="J51" s="4"/>
      <c r="K51" s="9"/>
      <c r="L51" s="92">
        <f>IF(AND(B51&lt;&gt;"",K51&lt;&gt;""),0.5,0)</f>
        <v>0</v>
      </c>
      <c r="M51" s="93">
        <f>L51</f>
        <v>0</v>
      </c>
      <c r="N51" s="237"/>
      <c r="O51" s="238"/>
    </row>
    <row r="52" spans="2:15" s="70" customFormat="1" ht="20.100000000000001" customHeight="1" x14ac:dyDescent="0.3">
      <c r="B52" s="239"/>
      <c r="C52" s="240"/>
      <c r="D52" s="240"/>
      <c r="E52" s="240"/>
      <c r="F52" s="241"/>
      <c r="G52" s="242"/>
      <c r="H52" s="240"/>
      <c r="I52" s="241"/>
      <c r="J52" s="4"/>
      <c r="K52" s="9"/>
      <c r="L52" s="92">
        <f t="shared" ref="L52:L53" si="20">IF(AND(B52&lt;&gt;"",K52&lt;&gt;""),0.5,0)</f>
        <v>0</v>
      </c>
      <c r="M52" s="93">
        <f t="shared" ref="M52:M53" si="21">L52</f>
        <v>0</v>
      </c>
      <c r="N52" s="237"/>
      <c r="O52" s="238"/>
    </row>
    <row r="53" spans="2:15" s="70" customFormat="1" ht="20.100000000000001" customHeight="1" x14ac:dyDescent="0.3">
      <c r="B53" s="239"/>
      <c r="C53" s="240"/>
      <c r="D53" s="240"/>
      <c r="E53" s="240"/>
      <c r="F53" s="241"/>
      <c r="G53" s="242"/>
      <c r="H53" s="240"/>
      <c r="I53" s="241"/>
      <c r="J53" s="4"/>
      <c r="K53" s="9"/>
      <c r="L53" s="92">
        <f t="shared" si="20"/>
        <v>0</v>
      </c>
      <c r="M53" s="93">
        <f t="shared" si="21"/>
        <v>0</v>
      </c>
      <c r="N53" s="237"/>
      <c r="O53" s="238"/>
    </row>
    <row r="54" spans="2:15" s="70" customFormat="1" ht="20.100000000000001" customHeight="1" x14ac:dyDescent="0.3">
      <c r="B54" s="239"/>
      <c r="C54" s="240"/>
      <c r="D54" s="240"/>
      <c r="E54" s="240"/>
      <c r="F54" s="241"/>
      <c r="G54" s="242"/>
      <c r="H54" s="240"/>
      <c r="I54" s="241"/>
      <c r="J54" s="4"/>
      <c r="K54" s="9"/>
      <c r="L54" s="92">
        <f t="shared" ref="L54" si="22">IF(AND(B54&lt;&gt;"",K54&lt;&gt;""),0.5,0)</f>
        <v>0</v>
      </c>
      <c r="M54" s="93">
        <f t="shared" ref="M54:M55" si="23">L54</f>
        <v>0</v>
      </c>
      <c r="N54" s="237"/>
      <c r="O54" s="238"/>
    </row>
    <row r="55" spans="2:15" s="70" customFormat="1" ht="20.100000000000001" customHeight="1" thickBot="1" x14ac:dyDescent="0.35">
      <c r="B55" s="296"/>
      <c r="C55" s="297"/>
      <c r="D55" s="297"/>
      <c r="E55" s="297"/>
      <c r="F55" s="298"/>
      <c r="G55" s="242"/>
      <c r="H55" s="240"/>
      <c r="I55" s="241"/>
      <c r="J55" s="4"/>
      <c r="K55" s="98"/>
      <c r="L55" s="92">
        <f t="shared" ref="L55" si="24">IF(AND(B55&lt;&gt;"",K55&lt;&gt;""),0.5,0)</f>
        <v>0</v>
      </c>
      <c r="M55" s="93">
        <f t="shared" si="23"/>
        <v>0</v>
      </c>
      <c r="N55" s="237"/>
      <c r="O55" s="238"/>
    </row>
    <row r="56" spans="2:15" s="54" customFormat="1" ht="23.25" customHeight="1" x14ac:dyDescent="0.3">
      <c r="B56" s="82" t="s">
        <v>68</v>
      </c>
      <c r="C56" s="83"/>
      <c r="D56" s="83"/>
      <c r="E56" s="83"/>
      <c r="F56" s="83"/>
      <c r="G56" s="83"/>
      <c r="H56" s="83"/>
      <c r="I56" s="83"/>
      <c r="J56" s="83"/>
      <c r="K56" s="84"/>
      <c r="L56" s="269">
        <f>SUM(L58:L60)</f>
        <v>0</v>
      </c>
      <c r="M56" s="269">
        <f>SUM(M58:M60)</f>
        <v>0</v>
      </c>
      <c r="N56" s="156"/>
      <c r="O56" s="156"/>
    </row>
    <row r="57" spans="2:15" ht="30" customHeight="1" x14ac:dyDescent="0.3">
      <c r="B57" s="251" t="s">
        <v>105</v>
      </c>
      <c r="C57" s="252"/>
      <c r="D57" s="252"/>
      <c r="E57" s="252"/>
      <c r="F57" s="252"/>
      <c r="G57" s="252" t="s">
        <v>106</v>
      </c>
      <c r="H57" s="252"/>
      <c r="I57" s="252"/>
      <c r="J57" s="85" t="s">
        <v>11</v>
      </c>
      <c r="K57" s="97" t="s">
        <v>13</v>
      </c>
      <c r="L57" s="247"/>
      <c r="M57" s="247"/>
    </row>
    <row r="58" spans="2:15" s="70" customFormat="1" ht="20.100000000000001" customHeight="1" x14ac:dyDescent="0.3">
      <c r="B58" s="239"/>
      <c r="C58" s="240"/>
      <c r="D58" s="240"/>
      <c r="E58" s="240"/>
      <c r="F58" s="241"/>
      <c r="G58" s="242"/>
      <c r="H58" s="240"/>
      <c r="I58" s="241"/>
      <c r="J58" s="4"/>
      <c r="K58" s="9"/>
      <c r="L58" s="92">
        <f>IF(AND(B58&lt;&gt;"",K58&lt;&gt;""),0.1,0)</f>
        <v>0</v>
      </c>
      <c r="M58" s="93">
        <f>L58</f>
        <v>0</v>
      </c>
      <c r="N58" s="237"/>
      <c r="O58" s="238"/>
    </row>
    <row r="59" spans="2:15" s="70" customFormat="1" ht="20.100000000000001" customHeight="1" x14ac:dyDescent="0.3">
      <c r="B59" s="239"/>
      <c r="C59" s="240"/>
      <c r="D59" s="240"/>
      <c r="E59" s="240"/>
      <c r="F59" s="241"/>
      <c r="G59" s="242"/>
      <c r="H59" s="240"/>
      <c r="I59" s="241"/>
      <c r="J59" s="4"/>
      <c r="K59" s="9"/>
      <c r="L59" s="92">
        <f t="shared" ref="L59" si="25">IF(AND(B59&lt;&gt;"",K59&lt;&gt;""),0.1,0)</f>
        <v>0</v>
      </c>
      <c r="M59" s="93">
        <f t="shared" ref="M59:M60" si="26">L59</f>
        <v>0</v>
      </c>
      <c r="N59" s="237"/>
      <c r="O59" s="238"/>
    </row>
    <row r="60" spans="2:15" s="70" customFormat="1" ht="20.100000000000001" customHeight="1" thickBot="1" x14ac:dyDescent="0.35">
      <c r="B60" s="296"/>
      <c r="C60" s="297"/>
      <c r="D60" s="297"/>
      <c r="E60" s="297"/>
      <c r="F60" s="298"/>
      <c r="G60" s="242"/>
      <c r="H60" s="240"/>
      <c r="I60" s="241"/>
      <c r="J60" s="4"/>
      <c r="K60" s="72"/>
      <c r="L60" s="92">
        <f t="shared" ref="L60" si="27">IF(AND(B60&lt;&gt;"",K60&lt;&gt;""),0.1,0)</f>
        <v>0</v>
      </c>
      <c r="M60" s="93">
        <f t="shared" si="26"/>
        <v>0</v>
      </c>
      <c r="N60" s="237"/>
      <c r="O60" s="238"/>
    </row>
    <row r="61" spans="2:15" ht="30" customHeight="1" thickBot="1" x14ac:dyDescent="0.35">
      <c r="B61" s="290" t="s">
        <v>83</v>
      </c>
      <c r="C61" s="291"/>
      <c r="D61" s="291"/>
      <c r="E61" s="291"/>
      <c r="F61" s="291"/>
      <c r="G61" s="291"/>
      <c r="H61" s="291"/>
      <c r="I61" s="291"/>
      <c r="J61" s="291"/>
      <c r="K61" s="292"/>
      <c r="L61" s="89">
        <f>SUM(L62+L74+L86+L98)</f>
        <v>0</v>
      </c>
      <c r="M61" s="86">
        <f>SUM(M62+M74+M86+M98)</f>
        <v>0</v>
      </c>
      <c r="N61" s="156"/>
      <c r="O61" s="156"/>
    </row>
    <row r="62" spans="2:15" s="54" customFormat="1" ht="23.25" customHeight="1" x14ac:dyDescent="0.3">
      <c r="B62" s="90" t="s">
        <v>84</v>
      </c>
      <c r="C62" s="87"/>
      <c r="D62" s="87"/>
      <c r="E62" s="87"/>
      <c r="F62" s="87"/>
      <c r="G62" s="87"/>
      <c r="H62" s="87"/>
      <c r="I62" s="87"/>
      <c r="J62" s="87"/>
      <c r="K62" s="88"/>
      <c r="L62" s="246">
        <f>SUM(L64:L73)</f>
        <v>0</v>
      </c>
      <c r="M62" s="246">
        <f>SUM(M64:M73)</f>
        <v>0</v>
      </c>
      <c r="N62" s="156"/>
      <c r="O62" s="156"/>
    </row>
    <row r="63" spans="2:15" ht="30" customHeight="1" x14ac:dyDescent="0.3">
      <c r="B63" s="251" t="s">
        <v>107</v>
      </c>
      <c r="C63" s="252"/>
      <c r="D63" s="252"/>
      <c r="E63" s="252"/>
      <c r="F63" s="252" t="s">
        <v>75</v>
      </c>
      <c r="G63" s="252"/>
      <c r="H63" s="252" t="s">
        <v>54</v>
      </c>
      <c r="I63" s="252"/>
      <c r="J63" s="85" t="s">
        <v>11</v>
      </c>
      <c r="K63" s="97" t="s">
        <v>13</v>
      </c>
      <c r="L63" s="247"/>
      <c r="M63" s="247"/>
    </row>
    <row r="64" spans="2:15" s="70" customFormat="1" ht="20.100000000000001" customHeight="1" x14ac:dyDescent="0.3">
      <c r="B64" s="239"/>
      <c r="C64" s="240"/>
      <c r="D64" s="240"/>
      <c r="E64" s="241"/>
      <c r="F64" s="261"/>
      <c r="G64" s="273"/>
      <c r="H64" s="261"/>
      <c r="I64" s="262"/>
      <c r="J64" s="127"/>
      <c r="K64" s="9"/>
      <c r="L64" s="92">
        <f t="shared" ref="L64:L73" si="28">IF(OR(B64="",K64=""),0,VLOOKUP(H64,MCONGRESO_NACIONAL,2,FALSE))</f>
        <v>0</v>
      </c>
      <c r="M64" s="93">
        <f>L64</f>
        <v>0</v>
      </c>
      <c r="N64" s="237"/>
      <c r="O64" s="238"/>
    </row>
    <row r="65" spans="2:15" s="70" customFormat="1" ht="20.100000000000001" customHeight="1" x14ac:dyDescent="0.3">
      <c r="B65" s="239"/>
      <c r="C65" s="240"/>
      <c r="D65" s="240"/>
      <c r="E65" s="241"/>
      <c r="F65" s="261"/>
      <c r="G65" s="273"/>
      <c r="H65" s="261"/>
      <c r="I65" s="262"/>
      <c r="J65" s="127"/>
      <c r="K65" s="9"/>
      <c r="L65" s="92">
        <f t="shared" si="28"/>
        <v>0</v>
      </c>
      <c r="M65" s="93">
        <f t="shared" ref="M65:M69" si="29">L65</f>
        <v>0</v>
      </c>
      <c r="N65" s="237"/>
      <c r="O65" s="238"/>
    </row>
    <row r="66" spans="2:15" s="70" customFormat="1" ht="20.100000000000001" customHeight="1" x14ac:dyDescent="0.3">
      <c r="B66" s="239"/>
      <c r="C66" s="240"/>
      <c r="D66" s="240"/>
      <c r="E66" s="241"/>
      <c r="F66" s="261"/>
      <c r="G66" s="273"/>
      <c r="H66" s="261"/>
      <c r="I66" s="262"/>
      <c r="J66" s="127"/>
      <c r="K66" s="9"/>
      <c r="L66" s="92">
        <f t="shared" si="28"/>
        <v>0</v>
      </c>
      <c r="M66" s="93">
        <f t="shared" si="29"/>
        <v>0</v>
      </c>
      <c r="N66" s="237"/>
      <c r="O66" s="238"/>
    </row>
    <row r="67" spans="2:15" s="70" customFormat="1" ht="20.100000000000001" customHeight="1" x14ac:dyDescent="0.3">
      <c r="B67" s="239"/>
      <c r="C67" s="240"/>
      <c r="D67" s="240"/>
      <c r="E67" s="241"/>
      <c r="F67" s="261"/>
      <c r="G67" s="273"/>
      <c r="H67" s="261"/>
      <c r="I67" s="262"/>
      <c r="J67" s="127"/>
      <c r="K67" s="9"/>
      <c r="L67" s="92">
        <f t="shared" si="28"/>
        <v>0</v>
      </c>
      <c r="M67" s="93">
        <f t="shared" ref="M67:M68" si="30">L67</f>
        <v>0</v>
      </c>
      <c r="N67" s="237"/>
      <c r="O67" s="238"/>
    </row>
    <row r="68" spans="2:15" s="70" customFormat="1" ht="20.100000000000001" customHeight="1" x14ac:dyDescent="0.3">
      <c r="B68" s="239"/>
      <c r="C68" s="240"/>
      <c r="D68" s="240"/>
      <c r="E68" s="241"/>
      <c r="F68" s="261"/>
      <c r="G68" s="273"/>
      <c r="H68" s="261"/>
      <c r="I68" s="262"/>
      <c r="J68" s="127"/>
      <c r="K68" s="9"/>
      <c r="L68" s="92">
        <f t="shared" si="28"/>
        <v>0</v>
      </c>
      <c r="M68" s="93">
        <f t="shared" si="30"/>
        <v>0</v>
      </c>
      <c r="N68" s="237"/>
      <c r="O68" s="238"/>
    </row>
    <row r="69" spans="2:15" s="70" customFormat="1" ht="20.100000000000001" customHeight="1" x14ac:dyDescent="0.3">
      <c r="B69" s="239"/>
      <c r="C69" s="240"/>
      <c r="D69" s="240"/>
      <c r="E69" s="241"/>
      <c r="F69" s="261"/>
      <c r="G69" s="273"/>
      <c r="H69" s="261"/>
      <c r="I69" s="262"/>
      <c r="J69" s="127"/>
      <c r="K69" s="9"/>
      <c r="L69" s="92">
        <f t="shared" si="28"/>
        <v>0</v>
      </c>
      <c r="M69" s="93">
        <f t="shared" si="29"/>
        <v>0</v>
      </c>
      <c r="N69" s="237"/>
      <c r="O69" s="238"/>
    </row>
    <row r="70" spans="2:15" s="70" customFormat="1" ht="20.100000000000001" customHeight="1" x14ac:dyDescent="0.3">
      <c r="B70" s="239"/>
      <c r="C70" s="240"/>
      <c r="D70" s="240"/>
      <c r="E70" s="241"/>
      <c r="F70" s="261"/>
      <c r="G70" s="273"/>
      <c r="H70" s="261"/>
      <c r="I70" s="262"/>
      <c r="J70" s="127"/>
      <c r="K70" s="9"/>
      <c r="L70" s="92">
        <f t="shared" si="28"/>
        <v>0</v>
      </c>
      <c r="M70" s="93">
        <f t="shared" ref="M70:M71" si="31">L70</f>
        <v>0</v>
      </c>
      <c r="N70" s="237"/>
      <c r="O70" s="238"/>
    </row>
    <row r="71" spans="2:15" s="70" customFormat="1" ht="20.100000000000001" customHeight="1" x14ac:dyDescent="0.3">
      <c r="B71" s="239"/>
      <c r="C71" s="240"/>
      <c r="D71" s="240"/>
      <c r="E71" s="241"/>
      <c r="F71" s="261"/>
      <c r="G71" s="273"/>
      <c r="H71" s="261"/>
      <c r="I71" s="262"/>
      <c r="J71" s="127"/>
      <c r="K71" s="9"/>
      <c r="L71" s="92">
        <f t="shared" si="28"/>
        <v>0</v>
      </c>
      <c r="M71" s="93">
        <f t="shared" si="31"/>
        <v>0</v>
      </c>
      <c r="N71" s="237"/>
      <c r="O71" s="238"/>
    </row>
    <row r="72" spans="2:15" s="70" customFormat="1" ht="20.100000000000001" customHeight="1" x14ac:dyDescent="0.3">
      <c r="B72" s="239"/>
      <c r="C72" s="240"/>
      <c r="D72" s="240"/>
      <c r="E72" s="241"/>
      <c r="F72" s="261"/>
      <c r="G72" s="273"/>
      <c r="H72" s="261"/>
      <c r="I72" s="262"/>
      <c r="J72" s="127"/>
      <c r="K72" s="9"/>
      <c r="L72" s="92">
        <f t="shared" si="28"/>
        <v>0</v>
      </c>
      <c r="M72" s="93">
        <f t="shared" ref="M72:M73" si="32">L72</f>
        <v>0</v>
      </c>
      <c r="N72" s="237"/>
      <c r="O72" s="238"/>
    </row>
    <row r="73" spans="2:15" s="70" customFormat="1" ht="20.100000000000001" customHeight="1" x14ac:dyDescent="0.3">
      <c r="B73" s="239"/>
      <c r="C73" s="240"/>
      <c r="D73" s="240"/>
      <c r="E73" s="241"/>
      <c r="F73" s="261"/>
      <c r="G73" s="273"/>
      <c r="H73" s="261"/>
      <c r="I73" s="262"/>
      <c r="J73" s="127"/>
      <c r="K73" s="9"/>
      <c r="L73" s="92">
        <f t="shared" si="28"/>
        <v>0</v>
      </c>
      <c r="M73" s="93">
        <f t="shared" si="32"/>
        <v>0</v>
      </c>
      <c r="N73" s="237"/>
      <c r="O73" s="238"/>
    </row>
    <row r="74" spans="2:15" s="54" customFormat="1" ht="23.25" customHeight="1" x14ac:dyDescent="0.3">
      <c r="B74" s="90" t="s">
        <v>86</v>
      </c>
      <c r="C74" s="87"/>
      <c r="D74" s="87"/>
      <c r="E74" s="87"/>
      <c r="F74" s="87"/>
      <c r="G74" s="87"/>
      <c r="H74" s="87"/>
      <c r="I74" s="87"/>
      <c r="J74" s="87"/>
      <c r="K74" s="88"/>
      <c r="L74" s="277">
        <f>SUM(L76:L85)</f>
        <v>0</v>
      </c>
      <c r="M74" s="277">
        <f>SUM(M76:M85)</f>
        <v>0</v>
      </c>
      <c r="N74" s="156"/>
      <c r="O74" s="156"/>
    </row>
    <row r="75" spans="2:15" ht="30" customHeight="1" x14ac:dyDescent="0.3">
      <c r="B75" s="251" t="s">
        <v>107</v>
      </c>
      <c r="C75" s="252"/>
      <c r="D75" s="252"/>
      <c r="E75" s="252"/>
      <c r="F75" s="252" t="s">
        <v>75</v>
      </c>
      <c r="G75" s="252"/>
      <c r="H75" s="252" t="s">
        <v>54</v>
      </c>
      <c r="I75" s="252"/>
      <c r="J75" s="85" t="s">
        <v>11</v>
      </c>
      <c r="K75" s="97" t="s">
        <v>13</v>
      </c>
      <c r="L75" s="247"/>
      <c r="M75" s="247"/>
    </row>
    <row r="76" spans="2:15" s="70" customFormat="1" ht="20.100000000000001" customHeight="1" x14ac:dyDescent="0.3">
      <c r="B76" s="274"/>
      <c r="C76" s="275"/>
      <c r="D76" s="275"/>
      <c r="E76" s="276"/>
      <c r="F76" s="278"/>
      <c r="G76" s="276"/>
      <c r="H76" s="261"/>
      <c r="I76" s="262"/>
      <c r="J76" s="127"/>
      <c r="K76" s="9"/>
      <c r="L76" s="92">
        <f t="shared" ref="L76:L85" si="33">IF(OR(B76="",K76=""),0,VLOOKUP(H76,MCONGRESO_INTERNACIONAL,2,FALSE))</f>
        <v>0</v>
      </c>
      <c r="M76" s="93">
        <f>L76</f>
        <v>0</v>
      </c>
      <c r="N76" s="237"/>
      <c r="O76" s="238"/>
    </row>
    <row r="77" spans="2:15" s="70" customFormat="1" ht="20.100000000000001" customHeight="1" x14ac:dyDescent="0.3">
      <c r="B77" s="274"/>
      <c r="C77" s="275"/>
      <c r="D77" s="275"/>
      <c r="E77" s="276"/>
      <c r="F77" s="278"/>
      <c r="G77" s="276"/>
      <c r="H77" s="261"/>
      <c r="I77" s="262"/>
      <c r="J77" s="127"/>
      <c r="K77" s="9"/>
      <c r="L77" s="92">
        <f t="shared" si="33"/>
        <v>0</v>
      </c>
      <c r="M77" s="93">
        <f t="shared" ref="M77:M81" si="34">L77</f>
        <v>0</v>
      </c>
      <c r="N77" s="237"/>
      <c r="O77" s="238"/>
    </row>
    <row r="78" spans="2:15" s="70" customFormat="1" ht="20.100000000000001" customHeight="1" x14ac:dyDescent="0.3">
      <c r="B78" s="274"/>
      <c r="C78" s="275"/>
      <c r="D78" s="275"/>
      <c r="E78" s="276"/>
      <c r="F78" s="278"/>
      <c r="G78" s="276"/>
      <c r="H78" s="261"/>
      <c r="I78" s="262"/>
      <c r="J78" s="127"/>
      <c r="K78" s="9"/>
      <c r="L78" s="92">
        <f t="shared" si="33"/>
        <v>0</v>
      </c>
      <c r="M78" s="93">
        <f t="shared" si="34"/>
        <v>0</v>
      </c>
      <c r="N78" s="237"/>
      <c r="O78" s="238"/>
    </row>
    <row r="79" spans="2:15" s="70" customFormat="1" ht="20.100000000000001" customHeight="1" x14ac:dyDescent="0.3">
      <c r="B79" s="274"/>
      <c r="C79" s="275"/>
      <c r="D79" s="275"/>
      <c r="E79" s="276"/>
      <c r="F79" s="278"/>
      <c r="G79" s="276"/>
      <c r="H79" s="261"/>
      <c r="I79" s="262"/>
      <c r="J79" s="127"/>
      <c r="K79" s="9"/>
      <c r="L79" s="92">
        <f t="shared" si="33"/>
        <v>0</v>
      </c>
      <c r="M79" s="93">
        <f t="shared" si="34"/>
        <v>0</v>
      </c>
      <c r="N79" s="237"/>
      <c r="O79" s="238"/>
    </row>
    <row r="80" spans="2:15" s="70" customFormat="1" ht="20.100000000000001" customHeight="1" x14ac:dyDescent="0.3">
      <c r="B80" s="274"/>
      <c r="C80" s="275"/>
      <c r="D80" s="275"/>
      <c r="E80" s="276"/>
      <c r="F80" s="278"/>
      <c r="G80" s="276"/>
      <c r="H80" s="261"/>
      <c r="I80" s="262"/>
      <c r="J80" s="127"/>
      <c r="K80" s="9"/>
      <c r="L80" s="92">
        <f t="shared" si="33"/>
        <v>0</v>
      </c>
      <c r="M80" s="93">
        <f t="shared" si="34"/>
        <v>0</v>
      </c>
      <c r="N80" s="237"/>
      <c r="O80" s="238"/>
    </row>
    <row r="81" spans="2:15" s="70" customFormat="1" ht="20.100000000000001" customHeight="1" x14ac:dyDescent="0.3">
      <c r="B81" s="274"/>
      <c r="C81" s="275"/>
      <c r="D81" s="275"/>
      <c r="E81" s="276"/>
      <c r="F81" s="278"/>
      <c r="G81" s="276"/>
      <c r="H81" s="261"/>
      <c r="I81" s="262"/>
      <c r="J81" s="127"/>
      <c r="K81" s="9"/>
      <c r="L81" s="92">
        <f t="shared" si="33"/>
        <v>0</v>
      </c>
      <c r="M81" s="93">
        <f t="shared" si="34"/>
        <v>0</v>
      </c>
      <c r="N81" s="237"/>
      <c r="O81" s="238"/>
    </row>
    <row r="82" spans="2:15" s="70" customFormat="1" ht="20.100000000000001" customHeight="1" x14ac:dyDescent="0.3">
      <c r="B82" s="274"/>
      <c r="C82" s="275"/>
      <c r="D82" s="275"/>
      <c r="E82" s="276"/>
      <c r="F82" s="278"/>
      <c r="G82" s="276"/>
      <c r="H82" s="261"/>
      <c r="I82" s="262"/>
      <c r="J82" s="127"/>
      <c r="K82" s="9"/>
      <c r="L82" s="92">
        <f t="shared" si="33"/>
        <v>0</v>
      </c>
      <c r="M82" s="93">
        <f t="shared" ref="M82" si="35">L82</f>
        <v>0</v>
      </c>
      <c r="N82" s="237"/>
      <c r="O82" s="238"/>
    </row>
    <row r="83" spans="2:15" s="70" customFormat="1" ht="20.100000000000001" customHeight="1" x14ac:dyDescent="0.3">
      <c r="B83" s="274"/>
      <c r="C83" s="275"/>
      <c r="D83" s="275"/>
      <c r="E83" s="276"/>
      <c r="F83" s="278"/>
      <c r="G83" s="276"/>
      <c r="H83" s="261"/>
      <c r="I83" s="262"/>
      <c r="J83" s="127"/>
      <c r="K83" s="9"/>
      <c r="L83" s="92">
        <f t="shared" si="33"/>
        <v>0</v>
      </c>
      <c r="M83" s="93">
        <f t="shared" ref="M83" si="36">L83</f>
        <v>0</v>
      </c>
      <c r="N83" s="237"/>
      <c r="O83" s="238"/>
    </row>
    <row r="84" spans="2:15" s="70" customFormat="1" ht="20.100000000000001" customHeight="1" x14ac:dyDescent="0.3">
      <c r="B84" s="274"/>
      <c r="C84" s="275"/>
      <c r="D84" s="275"/>
      <c r="E84" s="276"/>
      <c r="F84" s="278"/>
      <c r="G84" s="276"/>
      <c r="H84" s="261"/>
      <c r="I84" s="262"/>
      <c r="J84" s="127"/>
      <c r="K84" s="9"/>
      <c r="L84" s="92">
        <f t="shared" si="33"/>
        <v>0</v>
      </c>
      <c r="M84" s="93">
        <f t="shared" ref="M84:M85" si="37">L84</f>
        <v>0</v>
      </c>
      <c r="N84" s="237"/>
      <c r="O84" s="238"/>
    </row>
    <row r="85" spans="2:15" s="70" customFormat="1" ht="20.100000000000001" customHeight="1" x14ac:dyDescent="0.3">
      <c r="B85" s="274"/>
      <c r="C85" s="275"/>
      <c r="D85" s="275"/>
      <c r="E85" s="276"/>
      <c r="F85" s="278"/>
      <c r="G85" s="276"/>
      <c r="H85" s="261"/>
      <c r="I85" s="262"/>
      <c r="J85" s="127"/>
      <c r="K85" s="9"/>
      <c r="L85" s="92">
        <f t="shared" si="33"/>
        <v>0</v>
      </c>
      <c r="M85" s="93">
        <f t="shared" si="37"/>
        <v>0</v>
      </c>
      <c r="N85" s="237"/>
      <c r="O85" s="238"/>
    </row>
    <row r="86" spans="2:15" s="54" customFormat="1" ht="23.25" customHeight="1" x14ac:dyDescent="0.3">
      <c r="B86" s="90" t="s">
        <v>87</v>
      </c>
      <c r="C86" s="87"/>
      <c r="D86" s="87"/>
      <c r="E86" s="87"/>
      <c r="F86" s="87"/>
      <c r="G86" s="87"/>
      <c r="H86" s="87"/>
      <c r="I86" s="87"/>
      <c r="J86" s="87"/>
      <c r="K86" s="88"/>
      <c r="L86" s="277">
        <f>SUM(L88:L97)</f>
        <v>0</v>
      </c>
      <c r="M86" s="277">
        <f>SUM(M88:M97)</f>
        <v>0</v>
      </c>
      <c r="N86" s="156"/>
      <c r="O86" s="156"/>
    </row>
    <row r="87" spans="2:15" ht="30" customHeight="1" x14ac:dyDescent="0.3">
      <c r="B87" s="251" t="s">
        <v>75</v>
      </c>
      <c r="C87" s="252"/>
      <c r="D87" s="252"/>
      <c r="E87" s="252"/>
      <c r="F87" s="252"/>
      <c r="G87" s="252"/>
      <c r="H87" s="252"/>
      <c r="I87" s="252"/>
      <c r="J87" s="85" t="s">
        <v>11</v>
      </c>
      <c r="K87" s="97" t="s">
        <v>13</v>
      </c>
      <c r="L87" s="247"/>
      <c r="M87" s="247"/>
    </row>
    <row r="88" spans="2:15" s="70" customFormat="1" ht="20.100000000000001" customHeight="1" x14ac:dyDescent="0.3">
      <c r="B88" s="239"/>
      <c r="C88" s="240"/>
      <c r="D88" s="240"/>
      <c r="E88" s="240"/>
      <c r="F88" s="240"/>
      <c r="G88" s="240"/>
      <c r="H88" s="240"/>
      <c r="I88" s="241"/>
      <c r="J88" s="127"/>
      <c r="K88" s="9"/>
      <c r="L88" s="92">
        <f>IF(AND(B88&lt;&gt;"",K88&lt;&gt;""),0.25,0)</f>
        <v>0</v>
      </c>
      <c r="M88" s="93">
        <f>L88</f>
        <v>0</v>
      </c>
      <c r="N88" s="237"/>
      <c r="O88" s="238"/>
    </row>
    <row r="89" spans="2:15" s="70" customFormat="1" ht="20.100000000000001" customHeight="1" x14ac:dyDescent="0.3">
      <c r="B89" s="239"/>
      <c r="C89" s="240"/>
      <c r="D89" s="240"/>
      <c r="E89" s="240"/>
      <c r="F89" s="240"/>
      <c r="G89" s="240"/>
      <c r="H89" s="240"/>
      <c r="I89" s="241"/>
      <c r="J89" s="127"/>
      <c r="K89" s="9"/>
      <c r="L89" s="92">
        <f t="shared" ref="L89:L93" si="38">IF(AND(B89&lt;&gt;"",K89&lt;&gt;""),0.25,0)</f>
        <v>0</v>
      </c>
      <c r="M89" s="93">
        <f t="shared" ref="M89:M93" si="39">L89</f>
        <v>0</v>
      </c>
      <c r="N89" s="237"/>
      <c r="O89" s="238"/>
    </row>
    <row r="90" spans="2:15" s="70" customFormat="1" ht="20.100000000000001" customHeight="1" x14ac:dyDescent="0.3">
      <c r="B90" s="239"/>
      <c r="C90" s="240"/>
      <c r="D90" s="240"/>
      <c r="E90" s="240"/>
      <c r="F90" s="240"/>
      <c r="G90" s="240"/>
      <c r="H90" s="240"/>
      <c r="I90" s="241"/>
      <c r="J90" s="127"/>
      <c r="K90" s="9"/>
      <c r="L90" s="92">
        <f t="shared" si="38"/>
        <v>0</v>
      </c>
      <c r="M90" s="93">
        <f t="shared" si="39"/>
        <v>0</v>
      </c>
      <c r="N90" s="237"/>
      <c r="O90" s="238"/>
    </row>
    <row r="91" spans="2:15" s="70" customFormat="1" ht="19.5" customHeight="1" x14ac:dyDescent="0.3">
      <c r="B91" s="239"/>
      <c r="C91" s="240"/>
      <c r="D91" s="240"/>
      <c r="E91" s="240"/>
      <c r="F91" s="240"/>
      <c r="G91" s="240"/>
      <c r="H91" s="240"/>
      <c r="I91" s="241"/>
      <c r="J91" s="127"/>
      <c r="K91" s="9"/>
      <c r="L91" s="92">
        <f t="shared" ref="L91:L92" si="40">IF(AND(B91&lt;&gt;"",K91&lt;&gt;""),0.25,0)</f>
        <v>0</v>
      </c>
      <c r="M91" s="93">
        <f t="shared" ref="M91:M92" si="41">L91</f>
        <v>0</v>
      </c>
      <c r="N91" s="237"/>
      <c r="O91" s="238"/>
    </row>
    <row r="92" spans="2:15" s="70" customFormat="1" ht="20.100000000000001" customHeight="1" x14ac:dyDescent="0.3">
      <c r="B92" s="239"/>
      <c r="C92" s="240"/>
      <c r="D92" s="240"/>
      <c r="E92" s="240"/>
      <c r="F92" s="240"/>
      <c r="G92" s="240"/>
      <c r="H92" s="240"/>
      <c r="I92" s="241"/>
      <c r="J92" s="127"/>
      <c r="K92" s="9"/>
      <c r="L92" s="92">
        <f t="shared" si="40"/>
        <v>0</v>
      </c>
      <c r="M92" s="93">
        <f t="shared" si="41"/>
        <v>0</v>
      </c>
      <c r="N92" s="237"/>
      <c r="O92" s="238"/>
    </row>
    <row r="93" spans="2:15" s="70" customFormat="1" ht="19.5" customHeight="1" x14ac:dyDescent="0.3">
      <c r="B93" s="239"/>
      <c r="C93" s="240"/>
      <c r="D93" s="240"/>
      <c r="E93" s="240"/>
      <c r="F93" s="240"/>
      <c r="G93" s="240"/>
      <c r="H93" s="240"/>
      <c r="I93" s="241"/>
      <c r="J93" s="127"/>
      <c r="K93" s="9"/>
      <c r="L93" s="92">
        <f t="shared" si="38"/>
        <v>0</v>
      </c>
      <c r="M93" s="93">
        <f t="shared" si="39"/>
        <v>0</v>
      </c>
      <c r="N93" s="237"/>
      <c r="O93" s="238"/>
    </row>
    <row r="94" spans="2:15" s="70" customFormat="1" ht="20.100000000000001" customHeight="1" x14ac:dyDescent="0.3">
      <c r="B94" s="239"/>
      <c r="C94" s="240"/>
      <c r="D94" s="240"/>
      <c r="E94" s="240"/>
      <c r="F94" s="240"/>
      <c r="G94" s="240"/>
      <c r="H94" s="240"/>
      <c r="I94" s="241"/>
      <c r="J94" s="127"/>
      <c r="K94" s="9"/>
      <c r="L94" s="92">
        <f t="shared" ref="L94" si="42">IF(AND(B94&lt;&gt;"",K94&lt;&gt;""),0.25,0)</f>
        <v>0</v>
      </c>
      <c r="M94" s="93">
        <f t="shared" ref="M94" si="43">L94</f>
        <v>0</v>
      </c>
      <c r="N94" s="237"/>
      <c r="O94" s="238"/>
    </row>
    <row r="95" spans="2:15" s="70" customFormat="1" ht="20.100000000000001" customHeight="1" x14ac:dyDescent="0.3">
      <c r="B95" s="239"/>
      <c r="C95" s="240"/>
      <c r="D95" s="240"/>
      <c r="E95" s="240"/>
      <c r="F95" s="240"/>
      <c r="G95" s="240"/>
      <c r="H95" s="240"/>
      <c r="I95" s="241"/>
      <c r="J95" s="127"/>
      <c r="K95" s="9"/>
      <c r="L95" s="92">
        <f t="shared" ref="L95" si="44">IF(AND(B95&lt;&gt;"",K95&lt;&gt;""),0.25,0)</f>
        <v>0</v>
      </c>
      <c r="M95" s="93">
        <f t="shared" ref="M95" si="45">L95</f>
        <v>0</v>
      </c>
      <c r="N95" s="237"/>
      <c r="O95" s="238"/>
    </row>
    <row r="96" spans="2:15" s="70" customFormat="1" ht="20.100000000000001" customHeight="1" x14ac:dyDescent="0.3">
      <c r="B96" s="239"/>
      <c r="C96" s="240"/>
      <c r="D96" s="240"/>
      <c r="E96" s="240"/>
      <c r="F96" s="240"/>
      <c r="G96" s="240"/>
      <c r="H96" s="240"/>
      <c r="I96" s="241"/>
      <c r="J96" s="127"/>
      <c r="K96" s="9"/>
      <c r="L96" s="92">
        <f t="shared" ref="L96:L97" si="46">IF(AND(B96&lt;&gt;"",K96&lt;&gt;""),0.25,0)</f>
        <v>0</v>
      </c>
      <c r="M96" s="93">
        <f t="shared" ref="M96:M97" si="47">L96</f>
        <v>0</v>
      </c>
      <c r="N96" s="237"/>
      <c r="O96" s="238"/>
    </row>
    <row r="97" spans="2:15" s="70" customFormat="1" ht="20.100000000000001" customHeight="1" thickBot="1" x14ac:dyDescent="0.35">
      <c r="B97" s="282"/>
      <c r="C97" s="283"/>
      <c r="D97" s="283"/>
      <c r="E97" s="283"/>
      <c r="F97" s="283"/>
      <c r="G97" s="283"/>
      <c r="H97" s="283"/>
      <c r="I97" s="284"/>
      <c r="J97" s="130"/>
      <c r="K97" s="72"/>
      <c r="L97" s="92">
        <f t="shared" si="46"/>
        <v>0</v>
      </c>
      <c r="M97" s="93">
        <f t="shared" si="47"/>
        <v>0</v>
      </c>
      <c r="N97" s="237"/>
      <c r="O97" s="238"/>
    </row>
    <row r="98" spans="2:15" s="54" customFormat="1" ht="23.25" customHeight="1" x14ac:dyDescent="0.3">
      <c r="B98" s="90" t="s">
        <v>88</v>
      </c>
      <c r="C98" s="87"/>
      <c r="D98" s="87"/>
      <c r="E98" s="87"/>
      <c r="F98" s="87"/>
      <c r="G98" s="87"/>
      <c r="H98" s="87"/>
      <c r="I98" s="87"/>
      <c r="J98" s="87"/>
      <c r="K98" s="88"/>
      <c r="L98" s="277">
        <f>SUM(L100:L104)</f>
        <v>0</v>
      </c>
      <c r="M98" s="277">
        <f>SUM(M100:M104)</f>
        <v>0</v>
      </c>
      <c r="N98" s="156"/>
      <c r="O98" s="156"/>
    </row>
    <row r="99" spans="2:15" ht="30" customHeight="1" x14ac:dyDescent="0.3">
      <c r="B99" s="251" t="s">
        <v>108</v>
      </c>
      <c r="C99" s="252"/>
      <c r="D99" s="252"/>
      <c r="E99" s="91"/>
      <c r="F99" s="252" t="s">
        <v>109</v>
      </c>
      <c r="G99" s="252"/>
      <c r="H99" s="252"/>
      <c r="I99" s="252"/>
      <c r="J99" s="85" t="s">
        <v>11</v>
      </c>
      <c r="K99" s="97" t="s">
        <v>13</v>
      </c>
      <c r="L99" s="247"/>
      <c r="M99" s="247"/>
    </row>
    <row r="100" spans="2:15" s="70" customFormat="1" ht="20.100000000000001" customHeight="1" x14ac:dyDescent="0.3">
      <c r="B100" s="274"/>
      <c r="C100" s="275"/>
      <c r="D100" s="275"/>
      <c r="E100" s="276"/>
      <c r="F100" s="275"/>
      <c r="G100" s="275"/>
      <c r="H100" s="275"/>
      <c r="I100" s="276"/>
      <c r="J100" s="128"/>
      <c r="K100" s="9"/>
      <c r="L100" s="92">
        <f>IF(AND(B100&lt;&gt;"",K100&lt;&gt;""),1,0)</f>
        <v>0</v>
      </c>
      <c r="M100" s="93">
        <f>L100</f>
        <v>0</v>
      </c>
      <c r="N100" s="237"/>
      <c r="O100" s="238"/>
    </row>
    <row r="101" spans="2:15" s="70" customFormat="1" ht="20.100000000000001" customHeight="1" x14ac:dyDescent="0.3">
      <c r="B101" s="274"/>
      <c r="C101" s="275"/>
      <c r="D101" s="275"/>
      <c r="E101" s="276"/>
      <c r="F101" s="275"/>
      <c r="G101" s="275"/>
      <c r="H101" s="275"/>
      <c r="I101" s="276"/>
      <c r="J101" s="128"/>
      <c r="K101" s="9"/>
      <c r="L101" s="92">
        <f t="shared" ref="L101" si="48">IF(AND(B101&lt;&gt;"",K101&lt;&gt;""),1,0)</f>
        <v>0</v>
      </c>
      <c r="M101" s="93">
        <f t="shared" ref="M101" si="49">L101</f>
        <v>0</v>
      </c>
      <c r="N101" s="237"/>
      <c r="O101" s="238"/>
    </row>
    <row r="102" spans="2:15" s="70" customFormat="1" ht="20.100000000000001" customHeight="1" x14ac:dyDescent="0.3">
      <c r="B102" s="274"/>
      <c r="C102" s="275"/>
      <c r="D102" s="275"/>
      <c r="E102" s="276"/>
      <c r="F102" s="275"/>
      <c r="G102" s="275"/>
      <c r="H102" s="275"/>
      <c r="I102" s="276"/>
      <c r="J102" s="128"/>
      <c r="K102" s="9"/>
      <c r="L102" s="92">
        <f t="shared" ref="L102" si="50">IF(AND(B102&lt;&gt;"",K102&lt;&gt;""),1,0)</f>
        <v>0</v>
      </c>
      <c r="M102" s="93">
        <f t="shared" ref="M102" si="51">L102</f>
        <v>0</v>
      </c>
      <c r="N102" s="237"/>
      <c r="O102" s="238"/>
    </row>
    <row r="103" spans="2:15" s="70" customFormat="1" ht="20.100000000000001" customHeight="1" x14ac:dyDescent="0.3">
      <c r="B103" s="274"/>
      <c r="C103" s="275"/>
      <c r="D103" s="275"/>
      <c r="E103" s="276"/>
      <c r="F103" s="275"/>
      <c r="G103" s="275"/>
      <c r="H103" s="275"/>
      <c r="I103" s="276"/>
      <c r="J103" s="128"/>
      <c r="K103" s="9"/>
      <c r="L103" s="92">
        <f t="shared" ref="L103:L104" si="52">IF(AND(B103&lt;&gt;"",K103&lt;&gt;""),1,0)</f>
        <v>0</v>
      </c>
      <c r="M103" s="93">
        <f t="shared" ref="M103:M104" si="53">L103</f>
        <v>0</v>
      </c>
      <c r="N103" s="237"/>
      <c r="O103" s="238"/>
    </row>
    <row r="104" spans="2:15" s="70" customFormat="1" ht="20.100000000000001" customHeight="1" thickBot="1" x14ac:dyDescent="0.35">
      <c r="B104" s="270"/>
      <c r="C104" s="271"/>
      <c r="D104" s="271"/>
      <c r="E104" s="272"/>
      <c r="F104" s="271"/>
      <c r="G104" s="271"/>
      <c r="H104" s="271"/>
      <c r="I104" s="272"/>
      <c r="J104" s="129"/>
      <c r="K104" s="72"/>
      <c r="L104" s="95">
        <f t="shared" si="52"/>
        <v>0</v>
      </c>
      <c r="M104" s="96">
        <f t="shared" si="53"/>
        <v>0</v>
      </c>
      <c r="N104" s="237"/>
      <c r="O104" s="238"/>
    </row>
    <row r="105" spans="2:15" ht="18" x14ac:dyDescent="0.3">
      <c r="B105" s="279" t="s">
        <v>121</v>
      </c>
      <c r="C105" s="280"/>
      <c r="D105" s="280"/>
      <c r="E105" s="280"/>
      <c r="F105" s="280"/>
      <c r="G105" s="280"/>
      <c r="H105" s="280"/>
      <c r="I105" s="280"/>
      <c r="J105" s="280"/>
      <c r="K105" s="281"/>
    </row>
    <row r="106" spans="2:15" ht="30" customHeight="1" x14ac:dyDescent="0.3">
      <c r="B106" s="214"/>
      <c r="C106" s="215"/>
      <c r="D106" s="215"/>
      <c r="E106" s="215"/>
      <c r="F106" s="215"/>
      <c r="G106" s="215"/>
      <c r="H106" s="215"/>
      <c r="I106" s="215"/>
      <c r="J106" s="215"/>
      <c r="K106" s="216"/>
    </row>
    <row r="107" spans="2:15" ht="30" customHeight="1" x14ac:dyDescent="0.3">
      <c r="B107" s="214"/>
      <c r="C107" s="215"/>
      <c r="D107" s="215"/>
      <c r="E107" s="215"/>
      <c r="F107" s="215"/>
      <c r="G107" s="215"/>
      <c r="H107" s="215"/>
      <c r="I107" s="215"/>
      <c r="J107" s="215"/>
      <c r="K107" s="216"/>
    </row>
    <row r="108" spans="2:15" ht="30" customHeight="1" thickBot="1" x14ac:dyDescent="0.35">
      <c r="B108" s="217"/>
      <c r="C108" s="218"/>
      <c r="D108" s="218"/>
      <c r="E108" s="218"/>
      <c r="F108" s="218"/>
      <c r="G108" s="218"/>
      <c r="H108" s="218"/>
      <c r="I108" s="218"/>
      <c r="J108" s="218"/>
      <c r="K108" s="219"/>
    </row>
  </sheetData>
  <sheetProtection algorithmName="SHA-512" hashValue="o6rFTKUfo0gPfH5qvQsXfFLDB0Kl/qXJgo/AdfHevvVdSxwQc+SWZaJ+u6Dir7R1Zb14TXRWkGg2zJK2HD+IzA==" saltValue="Hk2z/h5rpok8RP6dOQ6wMQ==" spinCount="100000" sheet="1" insertRows="0" deleteRows="0" selectLockedCells="1"/>
  <mergeCells count="289">
    <mergeCell ref="B90:I90"/>
    <mergeCell ref="N90:O90"/>
    <mergeCell ref="B93:I93"/>
    <mergeCell ref="N93:O93"/>
    <mergeCell ref="B91:I91"/>
    <mergeCell ref="N91:O91"/>
    <mergeCell ref="B92:I92"/>
    <mergeCell ref="N92:O92"/>
    <mergeCell ref="B80:E80"/>
    <mergeCell ref="F80:G80"/>
    <mergeCell ref="H80:I80"/>
    <mergeCell ref="N80:O80"/>
    <mergeCell ref="B81:E81"/>
    <mergeCell ref="F81:G81"/>
    <mergeCell ref="H81:I81"/>
    <mergeCell ref="N81:O81"/>
    <mergeCell ref="B89:I89"/>
    <mergeCell ref="N89:O89"/>
    <mergeCell ref="B87:I87"/>
    <mergeCell ref="F77:G77"/>
    <mergeCell ref="H77:I77"/>
    <mergeCell ref="N77:O77"/>
    <mergeCell ref="B78:E78"/>
    <mergeCell ref="F78:G78"/>
    <mergeCell ref="H78:I78"/>
    <mergeCell ref="N78:O78"/>
    <mergeCell ref="B79:E79"/>
    <mergeCell ref="F79:G79"/>
    <mergeCell ref="H79:I79"/>
    <mergeCell ref="N79:O79"/>
    <mergeCell ref="N66:O66"/>
    <mergeCell ref="B69:E69"/>
    <mergeCell ref="F69:G69"/>
    <mergeCell ref="H69:I69"/>
    <mergeCell ref="N69:O69"/>
    <mergeCell ref="B67:E67"/>
    <mergeCell ref="F67:G67"/>
    <mergeCell ref="H67:I67"/>
    <mergeCell ref="N67:O67"/>
    <mergeCell ref="B68:E68"/>
    <mergeCell ref="F68:G68"/>
    <mergeCell ref="H68:I68"/>
    <mergeCell ref="N68:O68"/>
    <mergeCell ref="B66:E66"/>
    <mergeCell ref="F66:G66"/>
    <mergeCell ref="H66:I66"/>
    <mergeCell ref="B52:F52"/>
    <mergeCell ref="G52:I52"/>
    <mergeCell ref="N52:O52"/>
    <mergeCell ref="B53:F53"/>
    <mergeCell ref="G53:I53"/>
    <mergeCell ref="N53:O53"/>
    <mergeCell ref="B65:E65"/>
    <mergeCell ref="F65:G65"/>
    <mergeCell ref="H65:I65"/>
    <mergeCell ref="N65:O65"/>
    <mergeCell ref="B60:F60"/>
    <mergeCell ref="B61:K61"/>
    <mergeCell ref="B55:F55"/>
    <mergeCell ref="B59:F59"/>
    <mergeCell ref="B57:F57"/>
    <mergeCell ref="B58:F58"/>
    <mergeCell ref="M62:M63"/>
    <mergeCell ref="N58:O58"/>
    <mergeCell ref="N59:O59"/>
    <mergeCell ref="N60:O60"/>
    <mergeCell ref="G58:I58"/>
    <mergeCell ref="G59:I59"/>
    <mergeCell ref="G60:I60"/>
    <mergeCell ref="M56:M57"/>
    <mergeCell ref="N26:O26"/>
    <mergeCell ref="N29:O29"/>
    <mergeCell ref="N32:O32"/>
    <mergeCell ref="N23:O23"/>
    <mergeCell ref="B24:F24"/>
    <mergeCell ref="H24:I24"/>
    <mergeCell ref="N24:O24"/>
    <mergeCell ref="B30:F30"/>
    <mergeCell ref="H30:I30"/>
    <mergeCell ref="N30:O30"/>
    <mergeCell ref="B31:F31"/>
    <mergeCell ref="H31:I31"/>
    <mergeCell ref="B28:F28"/>
    <mergeCell ref="H28:I28"/>
    <mergeCell ref="B29:F29"/>
    <mergeCell ref="H29:I29"/>
    <mergeCell ref="B23:F23"/>
    <mergeCell ref="H23:I23"/>
    <mergeCell ref="N8:O9"/>
    <mergeCell ref="N10:O10"/>
    <mergeCell ref="N12:O12"/>
    <mergeCell ref="N15:O15"/>
    <mergeCell ref="N18:O18"/>
    <mergeCell ref="N43:O43"/>
    <mergeCell ref="M2:M5"/>
    <mergeCell ref="B7:K7"/>
    <mergeCell ref="B8:K8"/>
    <mergeCell ref="B34:K34"/>
    <mergeCell ref="M8:M9"/>
    <mergeCell ref="M13:M14"/>
    <mergeCell ref="M20:M21"/>
    <mergeCell ref="M27:M28"/>
    <mergeCell ref="M34:M35"/>
    <mergeCell ref="B9:G9"/>
    <mergeCell ref="H9:I9"/>
    <mergeCell ref="B10:G10"/>
    <mergeCell ref="H10:I10"/>
    <mergeCell ref="B22:F22"/>
    <mergeCell ref="H22:I22"/>
    <mergeCell ref="B25:F25"/>
    <mergeCell ref="B11:G11"/>
    <mergeCell ref="B13:K13"/>
    <mergeCell ref="L8:L9"/>
    <mergeCell ref="L13:L14"/>
    <mergeCell ref="L20:L21"/>
    <mergeCell ref="L27:L28"/>
    <mergeCell ref="L34:L35"/>
    <mergeCell ref="B46:E46"/>
    <mergeCell ref="B41:E41"/>
    <mergeCell ref="G41:I41"/>
    <mergeCell ref="B44:E44"/>
    <mergeCell ref="G44:I44"/>
    <mergeCell ref="B37:E37"/>
    <mergeCell ref="G37:I37"/>
    <mergeCell ref="B38:E38"/>
    <mergeCell ref="G38:I38"/>
    <mergeCell ref="B39:E39"/>
    <mergeCell ref="B18:G18"/>
    <mergeCell ref="H18:I18"/>
    <mergeCell ref="B19:G19"/>
    <mergeCell ref="H19:I19"/>
    <mergeCell ref="B21:F21"/>
    <mergeCell ref="H21:I21"/>
    <mergeCell ref="B32:F32"/>
    <mergeCell ref="H32:I32"/>
    <mergeCell ref="H25:I25"/>
    <mergeCell ref="G46:I46"/>
    <mergeCell ref="H12:I12"/>
    <mergeCell ref="B14:G14"/>
    <mergeCell ref="H14:I14"/>
    <mergeCell ref="B15:G15"/>
    <mergeCell ref="H15:I15"/>
    <mergeCell ref="B43:E43"/>
    <mergeCell ref="G43:I43"/>
    <mergeCell ref="B40:E40"/>
    <mergeCell ref="B45:E45"/>
    <mergeCell ref="G45:I45"/>
    <mergeCell ref="G39:I39"/>
    <mergeCell ref="G40:I40"/>
    <mergeCell ref="B42:E42"/>
    <mergeCell ref="G42:I42"/>
    <mergeCell ref="B26:F26"/>
    <mergeCell ref="H26:I26"/>
    <mergeCell ref="H75:I75"/>
    <mergeCell ref="H72:I72"/>
    <mergeCell ref="B73:E73"/>
    <mergeCell ref="F73:G73"/>
    <mergeCell ref="B63:E63"/>
    <mergeCell ref="F63:G63"/>
    <mergeCell ref="B85:E85"/>
    <mergeCell ref="F85:G85"/>
    <mergeCell ref="H85:I85"/>
    <mergeCell ref="H63:I63"/>
    <mergeCell ref="B70:E70"/>
    <mergeCell ref="F70:G70"/>
    <mergeCell ref="H70:I70"/>
    <mergeCell ref="B71:E71"/>
    <mergeCell ref="F71:G71"/>
    <mergeCell ref="H71:I71"/>
    <mergeCell ref="B83:E83"/>
    <mergeCell ref="F83:G83"/>
    <mergeCell ref="H83:I83"/>
    <mergeCell ref="B82:E82"/>
    <mergeCell ref="F82:G82"/>
    <mergeCell ref="F84:G84"/>
    <mergeCell ref="H84:I84"/>
    <mergeCell ref="B77:E77"/>
    <mergeCell ref="M74:M75"/>
    <mergeCell ref="L98:L99"/>
    <mergeCell ref="B76:E76"/>
    <mergeCell ref="F76:G76"/>
    <mergeCell ref="H76:I76"/>
    <mergeCell ref="B105:K105"/>
    <mergeCell ref="M86:M87"/>
    <mergeCell ref="M98:M99"/>
    <mergeCell ref="B99:D99"/>
    <mergeCell ref="B100:E100"/>
    <mergeCell ref="F100:I100"/>
    <mergeCell ref="B103:E103"/>
    <mergeCell ref="F103:I103"/>
    <mergeCell ref="L74:L75"/>
    <mergeCell ref="L86:L87"/>
    <mergeCell ref="B88:I88"/>
    <mergeCell ref="B96:I96"/>
    <mergeCell ref="B97:I97"/>
    <mergeCell ref="F99:I99"/>
    <mergeCell ref="H82:I82"/>
    <mergeCell ref="B95:I95"/>
    <mergeCell ref="F101:I101"/>
    <mergeCell ref="B84:E84"/>
    <mergeCell ref="F75:G75"/>
    <mergeCell ref="H73:I73"/>
    <mergeCell ref="B75:E75"/>
    <mergeCell ref="B106:K108"/>
    <mergeCell ref="C2:K2"/>
    <mergeCell ref="C3:K3"/>
    <mergeCell ref="C4:G5"/>
    <mergeCell ref="L49:L50"/>
    <mergeCell ref="L56:L57"/>
    <mergeCell ref="L62:L63"/>
    <mergeCell ref="G50:I50"/>
    <mergeCell ref="G51:I51"/>
    <mergeCell ref="B104:E104"/>
    <mergeCell ref="F104:I104"/>
    <mergeCell ref="G55:I55"/>
    <mergeCell ref="B64:E64"/>
    <mergeCell ref="F64:G64"/>
    <mergeCell ref="H64:I64"/>
    <mergeCell ref="B72:E72"/>
    <mergeCell ref="F72:G72"/>
    <mergeCell ref="G57:I57"/>
    <mergeCell ref="B94:I94"/>
    <mergeCell ref="B102:E102"/>
    <mergeCell ref="F102:I102"/>
    <mergeCell ref="B101:E101"/>
    <mergeCell ref="N104:O104"/>
    <mergeCell ref="N73:O73"/>
    <mergeCell ref="N76:O76"/>
    <mergeCell ref="N84:O84"/>
    <mergeCell ref="N85:O85"/>
    <mergeCell ref="N88:O88"/>
    <mergeCell ref="N96:O96"/>
    <mergeCell ref="N97:O97"/>
    <mergeCell ref="N100:O100"/>
    <mergeCell ref="N103:O103"/>
    <mergeCell ref="N83:O83"/>
    <mergeCell ref="N82:O82"/>
    <mergeCell ref="N95:O95"/>
    <mergeCell ref="N94:O94"/>
    <mergeCell ref="N102:O102"/>
    <mergeCell ref="N101:O101"/>
    <mergeCell ref="B51:F51"/>
    <mergeCell ref="B54:F54"/>
    <mergeCell ref="G54:I54"/>
    <mergeCell ref="N36:O36"/>
    <mergeCell ref="L2:L5"/>
    <mergeCell ref="N64:O64"/>
    <mergeCell ref="G47:I47"/>
    <mergeCell ref="M49:M50"/>
    <mergeCell ref="B48:K48"/>
    <mergeCell ref="B50:F50"/>
    <mergeCell ref="B49:F49"/>
    <mergeCell ref="B47:E47"/>
    <mergeCell ref="B35:E35"/>
    <mergeCell ref="B36:E36"/>
    <mergeCell ref="B33:F33"/>
    <mergeCell ref="H33:I33"/>
    <mergeCell ref="G35:I35"/>
    <mergeCell ref="B12:G12"/>
    <mergeCell ref="H11:I11"/>
    <mergeCell ref="B16:G16"/>
    <mergeCell ref="H16:I16"/>
    <mergeCell ref="B17:G17"/>
    <mergeCell ref="H17:I17"/>
    <mergeCell ref="G36:I36"/>
    <mergeCell ref="N72:O72"/>
    <mergeCell ref="N70:O70"/>
    <mergeCell ref="N71:O71"/>
    <mergeCell ref="N22:O22"/>
    <mergeCell ref="N25:O25"/>
    <mergeCell ref="N11:O11"/>
    <mergeCell ref="N16:O16"/>
    <mergeCell ref="N17:O17"/>
    <mergeCell ref="N46:O46"/>
    <mergeCell ref="N47:O47"/>
    <mergeCell ref="N51:O51"/>
    <mergeCell ref="N54:O54"/>
    <mergeCell ref="N55:O55"/>
    <mergeCell ref="N33:O33"/>
    <mergeCell ref="N31:O31"/>
    <mergeCell ref="N45:O45"/>
    <mergeCell ref="N41:O41"/>
    <mergeCell ref="N44:O44"/>
    <mergeCell ref="N37:O37"/>
    <mergeCell ref="N38:O38"/>
    <mergeCell ref="N39:O39"/>
    <mergeCell ref="N40:O40"/>
    <mergeCell ref="N42:O42"/>
    <mergeCell ref="N19:O19"/>
  </mergeCells>
  <dataValidations count="3">
    <dataValidation type="list" allowBlank="1" showInputMessage="1" showErrorMessage="1" promptTitle="Ayuda" prompt="Elija una opción de la lista desplegable_x000a_" sqref="G36:I47" xr:uid="{00000000-0002-0000-0300-000000000000}">
      <formula1>CUARTILES_ARTICULOS</formula1>
    </dataValidation>
    <dataValidation type="list" allowBlank="1" showInputMessage="1" showErrorMessage="1" promptTitle="Ayuda" prompt="Elija un tipo de participación de la lista desplegable" sqref="H64:I73" xr:uid="{00000000-0002-0000-0300-000001000000}">
      <formula1>CONGRESO_NACIONAL</formula1>
    </dataValidation>
    <dataValidation type="list" allowBlank="1" showInputMessage="1" showErrorMessage="1" promptTitle="Ayuda" prompt="Elija un tipo de participación de la lista desplegable_x000a_" sqref="H76:I85" xr:uid="{00000000-0002-0000-0300-000002000000}">
      <formula1>CONGRESO_INTERNACIONAL</formula1>
    </dataValidation>
  </dataValidations>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82"/>
  <sheetViews>
    <sheetView tabSelected="1" zoomScaleNormal="100" workbookViewId="0">
      <selection activeCell="J59" sqref="J1:M1048576"/>
    </sheetView>
  </sheetViews>
  <sheetFormatPr baseColWidth="10" defaultColWidth="9.140625" defaultRowHeight="30" customHeight="1" x14ac:dyDescent="0.3"/>
  <cols>
    <col min="1" max="1" width="1.5703125" style="55" customWidth="1"/>
    <col min="2" max="2" width="49.5703125" style="65" customWidth="1"/>
    <col min="3" max="3" width="14.5703125" style="55" customWidth="1"/>
    <col min="4" max="4" width="15.42578125" style="55" customWidth="1"/>
    <col min="5" max="5" width="14" style="55" customWidth="1"/>
    <col min="6" max="6" width="13.5703125" style="55" customWidth="1"/>
    <col min="7" max="7" width="23.140625" style="55" customWidth="1"/>
    <col min="8" max="8" width="13.140625" style="55" customWidth="1"/>
    <col min="9" max="9" width="15.85546875" style="55" customWidth="1"/>
    <col min="10" max="10" width="14.28515625" style="55" hidden="1" customWidth="1"/>
    <col min="11" max="11" width="14.140625" style="55" hidden="1" customWidth="1"/>
    <col min="12" max="12" width="13.42578125" style="148" hidden="1" customWidth="1"/>
    <col min="13" max="13" width="27" style="148" hidden="1" customWidth="1"/>
    <col min="14" max="16384" width="9.140625" style="55"/>
  </cols>
  <sheetData>
    <row r="1" spans="2:13" ht="11.25" customHeight="1" thickBot="1" x14ac:dyDescent="0.35">
      <c r="B1" s="55"/>
    </row>
    <row r="2" spans="2:13" ht="30" customHeight="1" x14ac:dyDescent="0.3">
      <c r="B2" s="73"/>
      <c r="C2" s="57" t="s">
        <v>0</v>
      </c>
      <c r="D2" s="57"/>
      <c r="E2" s="57"/>
      <c r="F2" s="57"/>
      <c r="G2" s="57"/>
      <c r="H2" s="57"/>
      <c r="I2" s="74"/>
      <c r="J2" s="186" t="s">
        <v>113</v>
      </c>
      <c r="K2" s="227" t="s">
        <v>114</v>
      </c>
    </row>
    <row r="3" spans="2:13" ht="18.75" customHeight="1" x14ac:dyDescent="0.3">
      <c r="B3" s="75"/>
      <c r="C3" s="120" t="s">
        <v>104</v>
      </c>
      <c r="D3" s="60"/>
      <c r="E3" s="60"/>
      <c r="F3" s="60"/>
      <c r="G3" s="60"/>
      <c r="H3" s="60"/>
      <c r="I3" s="76"/>
      <c r="J3" s="187"/>
      <c r="K3" s="228"/>
    </row>
    <row r="4" spans="2:13" ht="17.25" customHeight="1" x14ac:dyDescent="0.3">
      <c r="B4" s="75"/>
      <c r="C4" s="267" t="str">
        <f>CONCATENATE(IF(SOL_NOMBRE&lt;&gt;"",UPPER(SOL_NOMBRE),"")," ",UPPER(SOL_APELLIDOS),IF(SOL_NIF&lt;&gt;"", CONCATENATE(" ( ",    SOL_NIF," ) "),""))</f>
        <v xml:space="preserve"> </v>
      </c>
      <c r="D4" s="267"/>
      <c r="E4" s="267"/>
      <c r="F4" s="267"/>
      <c r="G4" s="267"/>
      <c r="H4" s="221" t="str">
        <f>IF( AND(SOL_FECHA_INI&lt;&gt;"",SOL_FECHA_FIN&lt;&gt;""),"Intervalo de fechas evaluable","")</f>
        <v/>
      </c>
      <c r="I4" s="222"/>
      <c r="J4" s="187"/>
      <c r="K4" s="228"/>
    </row>
    <row r="5" spans="2:13" ht="15.75" customHeight="1" thickBot="1" x14ac:dyDescent="0.35">
      <c r="B5" s="75"/>
      <c r="C5" s="267"/>
      <c r="D5" s="267"/>
      <c r="E5" s="267"/>
      <c r="F5" s="267"/>
      <c r="G5" s="267"/>
      <c r="H5" s="121" t="str">
        <f>IF(ISBLANK(SOL_FECHA_INI),"",SOL_FECHA_INI)</f>
        <v/>
      </c>
      <c r="I5" s="126" t="str">
        <f>IF(ISBLANK(SOL_FECHA_FIN),"",SOL_FECHA_FIN+365)</f>
        <v/>
      </c>
      <c r="J5" s="188"/>
      <c r="K5" s="229"/>
    </row>
    <row r="6" spans="2:13" s="54" customFormat="1" ht="38.25" customHeight="1" thickBot="1" x14ac:dyDescent="0.35">
      <c r="B6" s="122" t="s">
        <v>50</v>
      </c>
      <c r="C6" s="123"/>
      <c r="D6" s="123"/>
      <c r="E6" s="123"/>
      <c r="F6" s="123"/>
      <c r="G6" s="123"/>
      <c r="H6" s="123"/>
      <c r="I6" s="124"/>
      <c r="J6" s="141">
        <f>SUM(J7+J13+J19+J26+J33+J41+J36+J44+J56+J63+J71)</f>
        <v>0</v>
      </c>
      <c r="K6" s="141">
        <f>SUM(K7+K13+K19+K26+K33+K41+K36+K44+K56+K63+K71)</f>
        <v>0</v>
      </c>
      <c r="L6" s="156"/>
      <c r="M6" s="156"/>
    </row>
    <row r="7" spans="2:13" s="54" customFormat="1" ht="23.25" customHeight="1" x14ac:dyDescent="0.25">
      <c r="B7" s="90" t="s">
        <v>89</v>
      </c>
      <c r="C7" s="87"/>
      <c r="D7" s="87"/>
      <c r="E7" s="87"/>
      <c r="F7" s="87"/>
      <c r="G7" s="87"/>
      <c r="H7" s="87"/>
      <c r="I7" s="88"/>
      <c r="J7" s="299">
        <f>SUM(J9:J12)</f>
        <v>0</v>
      </c>
      <c r="K7" s="299">
        <f>SUM(K9:K12)</f>
        <v>0</v>
      </c>
      <c r="L7" s="286" t="s">
        <v>122</v>
      </c>
      <c r="M7" s="287"/>
    </row>
    <row r="8" spans="2:13" ht="27.75" customHeight="1" x14ac:dyDescent="0.25">
      <c r="B8" s="251" t="s">
        <v>110</v>
      </c>
      <c r="C8" s="252"/>
      <c r="D8" s="252"/>
      <c r="E8" s="252"/>
      <c r="F8" s="252" t="s">
        <v>15</v>
      </c>
      <c r="G8" s="252"/>
      <c r="H8" s="85" t="s">
        <v>11</v>
      </c>
      <c r="I8" s="97" t="s">
        <v>13</v>
      </c>
      <c r="J8" s="300"/>
      <c r="K8" s="300"/>
      <c r="L8" s="288"/>
      <c r="M8" s="289"/>
    </row>
    <row r="9" spans="2:13" s="70" customFormat="1" ht="20.100000000000001" customHeight="1" x14ac:dyDescent="0.3">
      <c r="B9" s="239"/>
      <c r="C9" s="240"/>
      <c r="D9" s="240"/>
      <c r="E9" s="241"/>
      <c r="F9" s="242"/>
      <c r="G9" s="241"/>
      <c r="H9" s="127"/>
      <c r="I9" s="9"/>
      <c r="J9" s="100">
        <f>IF(AND(B9&lt;&gt;"",I9&lt;&gt;""),0.2,0)</f>
        <v>0</v>
      </c>
      <c r="K9" s="99">
        <f>J9</f>
        <v>0</v>
      </c>
      <c r="L9" s="237"/>
      <c r="M9" s="238"/>
    </row>
    <row r="10" spans="2:13" s="70" customFormat="1" ht="20.100000000000001" customHeight="1" x14ac:dyDescent="0.3">
      <c r="B10" s="239"/>
      <c r="C10" s="240"/>
      <c r="D10" s="240"/>
      <c r="E10" s="241"/>
      <c r="F10" s="242"/>
      <c r="G10" s="241"/>
      <c r="H10" s="127"/>
      <c r="I10" s="9"/>
      <c r="J10" s="100">
        <f t="shared" ref="J10" si="0">IF(AND(B10&lt;&gt;"",I10&lt;&gt;""),0.2,0)</f>
        <v>0</v>
      </c>
      <c r="K10" s="99">
        <f t="shared" ref="K10" si="1">J10</f>
        <v>0</v>
      </c>
      <c r="L10" s="237"/>
      <c r="M10" s="238"/>
    </row>
    <row r="11" spans="2:13" s="70" customFormat="1" ht="20.100000000000001" customHeight="1" x14ac:dyDescent="0.3">
      <c r="B11" s="239"/>
      <c r="C11" s="240"/>
      <c r="D11" s="240"/>
      <c r="E11" s="241"/>
      <c r="F11" s="242"/>
      <c r="G11" s="241"/>
      <c r="H11" s="127"/>
      <c r="I11" s="9"/>
      <c r="J11" s="100">
        <f t="shared" ref="J11:J12" si="2">IF(AND(B11&lt;&gt;"",I11&lt;&gt;""),0.2,0)</f>
        <v>0</v>
      </c>
      <c r="K11" s="99">
        <f t="shared" ref="K11:K12" si="3">J11</f>
        <v>0</v>
      </c>
      <c r="L11" s="237"/>
      <c r="M11" s="238"/>
    </row>
    <row r="12" spans="2:13" s="70" customFormat="1" ht="20.100000000000001" customHeight="1" x14ac:dyDescent="0.3">
      <c r="B12" s="239"/>
      <c r="C12" s="240"/>
      <c r="D12" s="240"/>
      <c r="E12" s="241"/>
      <c r="F12" s="242"/>
      <c r="G12" s="241"/>
      <c r="H12" s="127"/>
      <c r="I12" s="9"/>
      <c r="J12" s="100">
        <f t="shared" si="2"/>
        <v>0</v>
      </c>
      <c r="K12" s="99">
        <f t="shared" si="3"/>
        <v>0</v>
      </c>
      <c r="L12" s="237"/>
      <c r="M12" s="238"/>
    </row>
    <row r="13" spans="2:13" s="54" customFormat="1" ht="23.25" customHeight="1" x14ac:dyDescent="0.3">
      <c r="B13" s="90" t="s">
        <v>90</v>
      </c>
      <c r="C13" s="87"/>
      <c r="D13" s="87"/>
      <c r="E13" s="87"/>
      <c r="F13" s="87"/>
      <c r="G13" s="87"/>
      <c r="H13" s="87"/>
      <c r="I13" s="88"/>
      <c r="J13" s="299">
        <f>SUM(J15:J18)</f>
        <v>0</v>
      </c>
      <c r="K13" s="299">
        <f>SUM(K15:K18)</f>
        <v>0</v>
      </c>
      <c r="L13" s="156"/>
      <c r="M13" s="156"/>
    </row>
    <row r="14" spans="2:13" ht="27.75" customHeight="1" x14ac:dyDescent="0.3">
      <c r="B14" s="251" t="s">
        <v>110</v>
      </c>
      <c r="C14" s="252"/>
      <c r="D14" s="252"/>
      <c r="E14" s="252"/>
      <c r="F14" s="252" t="s">
        <v>15</v>
      </c>
      <c r="G14" s="252"/>
      <c r="H14" s="85" t="s">
        <v>11</v>
      </c>
      <c r="I14" s="97" t="s">
        <v>13</v>
      </c>
      <c r="J14" s="300"/>
      <c r="K14" s="300"/>
    </row>
    <row r="15" spans="2:13" s="70" customFormat="1" ht="20.100000000000001" customHeight="1" x14ac:dyDescent="0.3">
      <c r="B15" s="239"/>
      <c r="C15" s="240"/>
      <c r="D15" s="240"/>
      <c r="E15" s="241"/>
      <c r="F15" s="242"/>
      <c r="G15" s="241"/>
      <c r="H15" s="127"/>
      <c r="I15" s="9"/>
      <c r="J15" s="100">
        <f>IF(AND(B15&lt;&gt;"",I15&lt;&gt;""),0.1,0)</f>
        <v>0</v>
      </c>
      <c r="K15" s="99">
        <f>J15</f>
        <v>0</v>
      </c>
      <c r="L15" s="237"/>
      <c r="M15" s="238"/>
    </row>
    <row r="16" spans="2:13" s="70" customFormat="1" ht="20.100000000000001" customHeight="1" x14ac:dyDescent="0.3">
      <c r="B16" s="239"/>
      <c r="C16" s="240"/>
      <c r="D16" s="240"/>
      <c r="E16" s="241"/>
      <c r="F16" s="242"/>
      <c r="G16" s="241"/>
      <c r="H16" s="127"/>
      <c r="I16" s="9"/>
      <c r="J16" s="100">
        <f t="shared" ref="J16" si="4">IF(AND(B16&lt;&gt;"",I16&lt;&gt;""),0.1,0)</f>
        <v>0</v>
      </c>
      <c r="K16" s="99">
        <f t="shared" ref="K16" si="5">J16</f>
        <v>0</v>
      </c>
      <c r="L16" s="237"/>
      <c r="M16" s="238"/>
    </row>
    <row r="17" spans="2:13" s="70" customFormat="1" ht="20.100000000000001" customHeight="1" x14ac:dyDescent="0.3">
      <c r="B17" s="239"/>
      <c r="C17" s="240"/>
      <c r="D17" s="240"/>
      <c r="E17" s="241"/>
      <c r="F17" s="242"/>
      <c r="G17" s="241"/>
      <c r="H17" s="127"/>
      <c r="I17" s="9"/>
      <c r="J17" s="100">
        <f t="shared" ref="J17:J18" si="6">IF(AND(B17&lt;&gt;"",I17&lt;&gt;""),0.1,0)</f>
        <v>0</v>
      </c>
      <c r="K17" s="99">
        <f t="shared" ref="K17:K18" si="7">J17</f>
        <v>0</v>
      </c>
      <c r="L17" s="237"/>
      <c r="M17" s="238"/>
    </row>
    <row r="18" spans="2:13" s="70" customFormat="1" ht="20.100000000000001" customHeight="1" x14ac:dyDescent="0.3">
      <c r="B18" s="239"/>
      <c r="C18" s="240"/>
      <c r="D18" s="240"/>
      <c r="E18" s="241"/>
      <c r="F18" s="242"/>
      <c r="G18" s="241"/>
      <c r="H18" s="127"/>
      <c r="I18" s="9"/>
      <c r="J18" s="100">
        <f t="shared" si="6"/>
        <v>0</v>
      </c>
      <c r="K18" s="99">
        <f t="shared" si="7"/>
        <v>0</v>
      </c>
      <c r="L18" s="237"/>
      <c r="M18" s="238"/>
    </row>
    <row r="19" spans="2:13" s="54" customFormat="1" ht="23.25" customHeight="1" x14ac:dyDescent="0.3">
      <c r="B19" s="90" t="s">
        <v>91</v>
      </c>
      <c r="C19" s="87"/>
      <c r="D19" s="87"/>
      <c r="E19" s="87"/>
      <c r="F19" s="87"/>
      <c r="G19" s="87"/>
      <c r="H19" s="87"/>
      <c r="I19" s="88"/>
      <c r="J19" s="299">
        <f>SUM(J21:J25)</f>
        <v>0</v>
      </c>
      <c r="K19" s="299">
        <f>SUM(K21:K25)</f>
        <v>0</v>
      </c>
      <c r="L19" s="156"/>
      <c r="M19" s="156"/>
    </row>
    <row r="20" spans="2:13" ht="27.75" customHeight="1" x14ac:dyDescent="0.3">
      <c r="B20" s="251" t="s">
        <v>73</v>
      </c>
      <c r="C20" s="252"/>
      <c r="D20" s="252"/>
      <c r="E20" s="252"/>
      <c r="F20" s="85"/>
      <c r="G20" s="85" t="s">
        <v>111</v>
      </c>
      <c r="H20" s="85" t="s">
        <v>11</v>
      </c>
      <c r="I20" s="97" t="s">
        <v>13</v>
      </c>
      <c r="J20" s="300"/>
      <c r="K20" s="300"/>
    </row>
    <row r="21" spans="2:13" s="70" customFormat="1" ht="20.100000000000001" customHeight="1" x14ac:dyDescent="0.3">
      <c r="B21" s="239"/>
      <c r="C21" s="240"/>
      <c r="D21" s="240"/>
      <c r="E21" s="240"/>
      <c r="F21" s="241"/>
      <c r="G21" s="127"/>
      <c r="H21" s="127"/>
      <c r="I21" s="9"/>
      <c r="J21" s="100">
        <f>IF(AND(B21&lt;&gt;"",I21&lt;&gt;""),(0.5*G21/4),0)</f>
        <v>0</v>
      </c>
      <c r="K21" s="99">
        <f>J21</f>
        <v>0</v>
      </c>
      <c r="L21" s="237"/>
      <c r="M21" s="238"/>
    </row>
    <row r="22" spans="2:13" s="70" customFormat="1" ht="20.100000000000001" customHeight="1" x14ac:dyDescent="0.3">
      <c r="B22" s="239"/>
      <c r="C22" s="240"/>
      <c r="D22" s="240"/>
      <c r="E22" s="240"/>
      <c r="F22" s="241"/>
      <c r="G22" s="127"/>
      <c r="H22" s="127"/>
      <c r="I22" s="9"/>
      <c r="J22" s="100">
        <f t="shared" ref="J22" si="8">IF(AND(B22&lt;&gt;"",I22&lt;&gt;""),(0.5*G22/4),0)</f>
        <v>0</v>
      </c>
      <c r="K22" s="99">
        <f t="shared" ref="K22" si="9">J22</f>
        <v>0</v>
      </c>
      <c r="L22" s="237"/>
      <c r="M22" s="238"/>
    </row>
    <row r="23" spans="2:13" s="70" customFormat="1" ht="20.100000000000001" customHeight="1" x14ac:dyDescent="0.3">
      <c r="B23" s="239"/>
      <c r="C23" s="240"/>
      <c r="D23" s="240"/>
      <c r="E23" s="240"/>
      <c r="F23" s="241"/>
      <c r="G23" s="127"/>
      <c r="H23" s="127"/>
      <c r="I23" s="9"/>
      <c r="J23" s="100">
        <f t="shared" ref="J23" si="10">IF(AND(B23&lt;&gt;"",I23&lt;&gt;""),(0.5*G23/4),0)</f>
        <v>0</v>
      </c>
      <c r="K23" s="99">
        <f t="shared" ref="K23" si="11">J23</f>
        <v>0</v>
      </c>
      <c r="L23" s="237"/>
      <c r="M23" s="238"/>
    </row>
    <row r="24" spans="2:13" s="70" customFormat="1" ht="20.100000000000001" customHeight="1" x14ac:dyDescent="0.3">
      <c r="B24" s="239"/>
      <c r="C24" s="240"/>
      <c r="D24" s="240"/>
      <c r="E24" s="240"/>
      <c r="F24" s="241"/>
      <c r="G24" s="127"/>
      <c r="H24" s="127"/>
      <c r="I24" s="9"/>
      <c r="J24" s="100">
        <f t="shared" ref="J24:J25" si="12">IF(AND(B24&lt;&gt;"",I24&lt;&gt;""),(0.5*G24/4),0)</f>
        <v>0</v>
      </c>
      <c r="K24" s="99">
        <f t="shared" ref="K24:K25" si="13">J24</f>
        <v>0</v>
      </c>
      <c r="L24" s="237"/>
      <c r="M24" s="238"/>
    </row>
    <row r="25" spans="2:13" s="70" customFormat="1" ht="20.100000000000001" customHeight="1" x14ac:dyDescent="0.3">
      <c r="B25" s="239"/>
      <c r="C25" s="240"/>
      <c r="D25" s="240"/>
      <c r="E25" s="240"/>
      <c r="F25" s="241"/>
      <c r="G25" s="127"/>
      <c r="H25" s="127"/>
      <c r="I25" s="9"/>
      <c r="J25" s="100">
        <f t="shared" si="12"/>
        <v>0</v>
      </c>
      <c r="K25" s="99">
        <f t="shared" si="13"/>
        <v>0</v>
      </c>
      <c r="L25" s="237"/>
      <c r="M25" s="238"/>
    </row>
    <row r="26" spans="2:13" s="54" customFormat="1" ht="23.25" customHeight="1" x14ac:dyDescent="0.3">
      <c r="B26" s="90" t="s">
        <v>93</v>
      </c>
      <c r="C26" s="87"/>
      <c r="D26" s="87"/>
      <c r="E26" s="87"/>
      <c r="F26" s="87"/>
      <c r="G26" s="87"/>
      <c r="H26" s="87"/>
      <c r="I26" s="88"/>
      <c r="J26" s="299">
        <f>SUM(J28:J32)</f>
        <v>0</v>
      </c>
      <c r="K26" s="299">
        <f>SUM(K28:K32)</f>
        <v>0</v>
      </c>
      <c r="L26" s="156"/>
      <c r="M26" s="156"/>
    </row>
    <row r="27" spans="2:13" ht="27.75" customHeight="1" x14ac:dyDescent="0.3">
      <c r="B27" s="251" t="s">
        <v>94</v>
      </c>
      <c r="C27" s="252"/>
      <c r="D27" s="252"/>
      <c r="E27" s="252"/>
      <c r="F27" s="85"/>
      <c r="G27" s="85"/>
      <c r="H27" s="85" t="s">
        <v>11</v>
      </c>
      <c r="I27" s="97" t="s">
        <v>13</v>
      </c>
      <c r="J27" s="300"/>
      <c r="K27" s="300"/>
    </row>
    <row r="28" spans="2:13" s="70" customFormat="1" ht="20.100000000000001" customHeight="1" x14ac:dyDescent="0.3">
      <c r="B28" s="239"/>
      <c r="C28" s="240"/>
      <c r="D28" s="240"/>
      <c r="E28" s="240"/>
      <c r="F28" s="240"/>
      <c r="G28" s="241"/>
      <c r="H28" s="127"/>
      <c r="I28" s="9"/>
      <c r="J28" s="100">
        <f>IF(AND(B28&lt;&gt;"",I28&lt;&gt;""),0.2,0)</f>
        <v>0</v>
      </c>
      <c r="K28" s="99">
        <f>J28</f>
        <v>0</v>
      </c>
      <c r="L28" s="237"/>
      <c r="M28" s="238"/>
    </row>
    <row r="29" spans="2:13" s="70" customFormat="1" ht="20.100000000000001" customHeight="1" x14ac:dyDescent="0.3">
      <c r="B29" s="239"/>
      <c r="C29" s="240"/>
      <c r="D29" s="240"/>
      <c r="E29" s="240"/>
      <c r="F29" s="240"/>
      <c r="G29" s="241"/>
      <c r="H29" s="127"/>
      <c r="I29" s="9"/>
      <c r="J29" s="100">
        <f t="shared" ref="J29" si="14">IF(AND(B29&lt;&gt;"",I29&lt;&gt;""),0.2,0)</f>
        <v>0</v>
      </c>
      <c r="K29" s="99">
        <f t="shared" ref="K29" si="15">J29</f>
        <v>0</v>
      </c>
      <c r="L29" s="237"/>
      <c r="M29" s="238"/>
    </row>
    <row r="30" spans="2:13" s="70" customFormat="1" ht="20.100000000000001" customHeight="1" x14ac:dyDescent="0.3">
      <c r="B30" s="239"/>
      <c r="C30" s="240"/>
      <c r="D30" s="240"/>
      <c r="E30" s="240"/>
      <c r="F30" s="240"/>
      <c r="G30" s="241"/>
      <c r="H30" s="127"/>
      <c r="I30" s="9"/>
      <c r="J30" s="100">
        <f t="shared" ref="J30" si="16">IF(AND(B30&lt;&gt;"",I30&lt;&gt;""),0.2,0)</f>
        <v>0</v>
      </c>
      <c r="K30" s="99">
        <f t="shared" ref="K30" si="17">J30</f>
        <v>0</v>
      </c>
      <c r="L30" s="237"/>
      <c r="M30" s="238"/>
    </row>
    <row r="31" spans="2:13" s="70" customFormat="1" ht="20.100000000000001" customHeight="1" x14ac:dyDescent="0.3">
      <c r="B31" s="239"/>
      <c r="C31" s="240"/>
      <c r="D31" s="240"/>
      <c r="E31" s="240"/>
      <c r="F31" s="240"/>
      <c r="G31" s="241"/>
      <c r="H31" s="127"/>
      <c r="I31" s="9"/>
      <c r="J31" s="100">
        <f t="shared" ref="J31:J32" si="18">IF(AND(B31&lt;&gt;"",I31&lt;&gt;""),0.2,0)</f>
        <v>0</v>
      </c>
      <c r="K31" s="99">
        <f t="shared" ref="K31:K32" si="19">J31</f>
        <v>0</v>
      </c>
      <c r="L31" s="237"/>
      <c r="M31" s="238"/>
    </row>
    <row r="32" spans="2:13" s="70" customFormat="1" ht="20.100000000000001" customHeight="1" x14ac:dyDescent="0.3">
      <c r="B32" s="239"/>
      <c r="C32" s="240"/>
      <c r="D32" s="240"/>
      <c r="E32" s="240"/>
      <c r="F32" s="240"/>
      <c r="G32" s="241"/>
      <c r="H32" s="127"/>
      <c r="I32" s="9"/>
      <c r="J32" s="100">
        <f t="shared" si="18"/>
        <v>0</v>
      </c>
      <c r="K32" s="99">
        <f t="shared" si="19"/>
        <v>0</v>
      </c>
      <c r="L32" s="237"/>
      <c r="M32" s="238"/>
    </row>
    <row r="33" spans="2:13" s="54" customFormat="1" ht="23.25" customHeight="1" x14ac:dyDescent="0.3">
      <c r="B33" s="90" t="s">
        <v>95</v>
      </c>
      <c r="C33" s="87"/>
      <c r="D33" s="87"/>
      <c r="E33" s="87"/>
      <c r="F33" s="87"/>
      <c r="G33" s="87"/>
      <c r="H33" s="87"/>
      <c r="I33" s="88"/>
      <c r="J33" s="299">
        <f>SUM(J35)</f>
        <v>0</v>
      </c>
      <c r="K33" s="299">
        <f>SUM(K35)</f>
        <v>0</v>
      </c>
      <c r="L33" s="156"/>
      <c r="M33" s="156"/>
    </row>
    <row r="34" spans="2:13" ht="27.75" customHeight="1" x14ac:dyDescent="0.3">
      <c r="B34" s="251" t="s">
        <v>55</v>
      </c>
      <c r="C34" s="252"/>
      <c r="D34" s="252"/>
      <c r="E34" s="252"/>
      <c r="F34" s="85"/>
      <c r="G34" s="85"/>
      <c r="H34" s="85" t="s">
        <v>11</v>
      </c>
      <c r="I34" s="97" t="s">
        <v>13</v>
      </c>
      <c r="J34" s="300"/>
      <c r="K34" s="300"/>
    </row>
    <row r="35" spans="2:13" s="70" customFormat="1" ht="20.100000000000001" customHeight="1" x14ac:dyDescent="0.3">
      <c r="B35" s="239"/>
      <c r="C35" s="240"/>
      <c r="D35" s="240"/>
      <c r="E35" s="240"/>
      <c r="F35" s="240"/>
      <c r="G35" s="241"/>
      <c r="H35" s="127"/>
      <c r="I35" s="9"/>
      <c r="J35" s="100">
        <f>IF(AND(B35&lt;&gt;"",I35&lt;&gt;""),0.5,0)</f>
        <v>0</v>
      </c>
      <c r="K35" s="99">
        <f>J35</f>
        <v>0</v>
      </c>
      <c r="L35" s="237"/>
      <c r="M35" s="238"/>
    </row>
    <row r="36" spans="2:13" s="54" customFormat="1" ht="23.25" customHeight="1" x14ac:dyDescent="0.3">
      <c r="B36" s="90" t="s">
        <v>101</v>
      </c>
      <c r="C36" s="87"/>
      <c r="D36" s="87"/>
      <c r="E36" s="87"/>
      <c r="F36" s="87"/>
      <c r="G36" s="87"/>
      <c r="H36" s="87"/>
      <c r="I36" s="88"/>
      <c r="J36" s="299">
        <f>MIN(1,SUM(J38:J40))</f>
        <v>0</v>
      </c>
      <c r="K36" s="299">
        <f>MIN(1,SUM(K38:K40))</f>
        <v>0</v>
      </c>
      <c r="L36" s="156"/>
      <c r="M36" s="156"/>
    </row>
    <row r="37" spans="2:13" ht="27.75" customHeight="1" x14ac:dyDescent="0.3">
      <c r="B37" s="251" t="s">
        <v>55</v>
      </c>
      <c r="C37" s="252"/>
      <c r="D37" s="252"/>
      <c r="E37" s="252"/>
      <c r="F37" s="85"/>
      <c r="G37" s="85"/>
      <c r="H37" s="85" t="s">
        <v>11</v>
      </c>
      <c r="I37" s="97" t="s">
        <v>13</v>
      </c>
      <c r="J37" s="300"/>
      <c r="K37" s="300"/>
    </row>
    <row r="38" spans="2:13" s="70" customFormat="1" ht="20.100000000000001" customHeight="1" x14ac:dyDescent="0.3">
      <c r="B38" s="239"/>
      <c r="C38" s="240"/>
      <c r="D38" s="240"/>
      <c r="E38" s="240"/>
      <c r="F38" s="240"/>
      <c r="G38" s="241"/>
      <c r="H38" s="127"/>
      <c r="I38" s="9"/>
      <c r="J38" s="94"/>
      <c r="K38" s="99">
        <f>J38</f>
        <v>0</v>
      </c>
      <c r="L38" s="237"/>
      <c r="M38" s="238"/>
    </row>
    <row r="39" spans="2:13" s="70" customFormat="1" ht="20.100000000000001" customHeight="1" x14ac:dyDescent="0.3">
      <c r="B39" s="239"/>
      <c r="C39" s="240"/>
      <c r="D39" s="240"/>
      <c r="E39" s="240"/>
      <c r="F39" s="240"/>
      <c r="G39" s="241"/>
      <c r="H39" s="127"/>
      <c r="I39" s="9"/>
      <c r="J39" s="94"/>
      <c r="K39" s="99">
        <f t="shared" ref="K39:K40" si="20">J39</f>
        <v>0</v>
      </c>
      <c r="L39" s="237"/>
      <c r="M39" s="238"/>
    </row>
    <row r="40" spans="2:13" s="70" customFormat="1" ht="20.100000000000001" customHeight="1" x14ac:dyDescent="0.3">
      <c r="B40" s="239"/>
      <c r="C40" s="240"/>
      <c r="D40" s="240"/>
      <c r="E40" s="240"/>
      <c r="F40" s="240"/>
      <c r="G40" s="241"/>
      <c r="H40" s="127"/>
      <c r="I40" s="9"/>
      <c r="J40" s="94"/>
      <c r="K40" s="99">
        <f t="shared" si="20"/>
        <v>0</v>
      </c>
      <c r="L40" s="237"/>
      <c r="M40" s="238"/>
    </row>
    <row r="41" spans="2:13" s="54" customFormat="1" ht="23.25" customHeight="1" x14ac:dyDescent="0.3">
      <c r="B41" s="90" t="s">
        <v>96</v>
      </c>
      <c r="C41" s="87"/>
      <c r="D41" s="87"/>
      <c r="E41" s="87"/>
      <c r="F41" s="87"/>
      <c r="G41" s="87"/>
      <c r="H41" s="87"/>
      <c r="I41" s="88"/>
      <c r="J41" s="299">
        <f>SUM(J43)</f>
        <v>0</v>
      </c>
      <c r="K41" s="299">
        <f>SUM(K43)</f>
        <v>0</v>
      </c>
      <c r="L41" s="156"/>
      <c r="M41" s="156"/>
    </row>
    <row r="42" spans="2:13" ht="27.75" customHeight="1" x14ac:dyDescent="0.3">
      <c r="B42" s="251" t="s">
        <v>55</v>
      </c>
      <c r="C42" s="252"/>
      <c r="D42" s="252"/>
      <c r="E42" s="252"/>
      <c r="F42" s="85"/>
      <c r="G42" s="85"/>
      <c r="H42" s="85" t="s">
        <v>11</v>
      </c>
      <c r="I42" s="97" t="s">
        <v>13</v>
      </c>
      <c r="J42" s="300"/>
      <c r="K42" s="300"/>
    </row>
    <row r="43" spans="2:13" s="70" customFormat="1" ht="20.100000000000001" customHeight="1" x14ac:dyDescent="0.3">
      <c r="B43" s="239"/>
      <c r="C43" s="240"/>
      <c r="D43" s="240"/>
      <c r="E43" s="240"/>
      <c r="F43" s="240"/>
      <c r="G43" s="241"/>
      <c r="H43" s="127"/>
      <c r="I43" s="9"/>
      <c r="J43" s="100">
        <f>IF(AND(B43&lt;&gt;"",I43&lt;&gt;""),0.2,0)</f>
        <v>0</v>
      </c>
      <c r="K43" s="99">
        <f>J43</f>
        <v>0</v>
      </c>
      <c r="L43" s="237"/>
      <c r="M43" s="238"/>
    </row>
    <row r="44" spans="2:13" s="54" customFormat="1" ht="23.25" customHeight="1" x14ac:dyDescent="0.3">
      <c r="B44" s="90" t="s">
        <v>97</v>
      </c>
      <c r="C44" s="87"/>
      <c r="D44" s="87"/>
      <c r="E44" s="87"/>
      <c r="F44" s="87"/>
      <c r="G44" s="87"/>
      <c r="H44" s="87"/>
      <c r="I44" s="88"/>
      <c r="J44" s="299">
        <f>SUM(J46:J55)</f>
        <v>0</v>
      </c>
      <c r="K44" s="299">
        <f>MIN(2,SUM(K46:K55))</f>
        <v>0</v>
      </c>
      <c r="L44" s="156"/>
      <c r="M44" s="156"/>
    </row>
    <row r="45" spans="2:13" ht="27.75" customHeight="1" x14ac:dyDescent="0.3">
      <c r="B45" s="251" t="s">
        <v>112</v>
      </c>
      <c r="C45" s="252"/>
      <c r="D45" s="252"/>
      <c r="E45" s="252"/>
      <c r="F45" s="85"/>
      <c r="G45" s="85" t="s">
        <v>92</v>
      </c>
      <c r="H45" s="85" t="s">
        <v>11</v>
      </c>
      <c r="I45" s="97" t="s">
        <v>13</v>
      </c>
      <c r="J45" s="300"/>
      <c r="K45" s="300"/>
    </row>
    <row r="46" spans="2:13" s="70" customFormat="1" ht="20.100000000000001" customHeight="1" x14ac:dyDescent="0.3">
      <c r="B46" s="239"/>
      <c r="C46" s="240"/>
      <c r="D46" s="240"/>
      <c r="E46" s="240"/>
      <c r="F46" s="241"/>
      <c r="G46" s="127"/>
      <c r="H46" s="53"/>
      <c r="I46" s="9"/>
      <c r="J46" s="100">
        <f>IF(AND(B46&lt;&gt;"",I46&lt;&gt;""),(0.2*G46),0)</f>
        <v>0</v>
      </c>
      <c r="K46" s="99">
        <f>J46</f>
        <v>0</v>
      </c>
      <c r="L46" s="237"/>
      <c r="M46" s="238"/>
    </row>
    <row r="47" spans="2:13" s="70" customFormat="1" ht="20.100000000000001" customHeight="1" x14ac:dyDescent="0.3">
      <c r="B47" s="239"/>
      <c r="C47" s="240"/>
      <c r="D47" s="240"/>
      <c r="E47" s="240"/>
      <c r="F47" s="241"/>
      <c r="G47" s="127"/>
      <c r="H47" s="53"/>
      <c r="I47" s="9"/>
      <c r="J47" s="100">
        <f t="shared" ref="J47:J50" si="21">IF(AND(B47&lt;&gt;"",I47&lt;&gt;""),(0.2*G47),0)</f>
        <v>0</v>
      </c>
      <c r="K47" s="99">
        <f t="shared" ref="K47:K50" si="22">J47</f>
        <v>0</v>
      </c>
      <c r="L47" s="237"/>
      <c r="M47" s="238"/>
    </row>
    <row r="48" spans="2:13" s="70" customFormat="1" ht="20.100000000000001" customHeight="1" x14ac:dyDescent="0.3">
      <c r="B48" s="239"/>
      <c r="C48" s="240"/>
      <c r="D48" s="240"/>
      <c r="E48" s="240"/>
      <c r="F48" s="241"/>
      <c r="G48" s="127"/>
      <c r="H48" s="53"/>
      <c r="I48" s="9"/>
      <c r="J48" s="100">
        <f t="shared" si="21"/>
        <v>0</v>
      </c>
      <c r="K48" s="99">
        <f t="shared" si="22"/>
        <v>0</v>
      </c>
      <c r="L48" s="237"/>
      <c r="M48" s="238"/>
    </row>
    <row r="49" spans="2:13" s="70" customFormat="1" ht="20.100000000000001" customHeight="1" x14ac:dyDescent="0.3">
      <c r="B49" s="239"/>
      <c r="C49" s="240"/>
      <c r="D49" s="240"/>
      <c r="E49" s="240"/>
      <c r="F49" s="241"/>
      <c r="G49" s="127"/>
      <c r="H49" s="53"/>
      <c r="I49" s="9"/>
      <c r="J49" s="100">
        <f t="shared" si="21"/>
        <v>0</v>
      </c>
      <c r="K49" s="99">
        <f t="shared" si="22"/>
        <v>0</v>
      </c>
      <c r="L49" s="237"/>
      <c r="M49" s="238"/>
    </row>
    <row r="50" spans="2:13" s="70" customFormat="1" ht="20.100000000000001" customHeight="1" x14ac:dyDescent="0.3">
      <c r="B50" s="239"/>
      <c r="C50" s="240"/>
      <c r="D50" s="240"/>
      <c r="E50" s="240"/>
      <c r="F50" s="241"/>
      <c r="G50" s="127"/>
      <c r="H50" s="53"/>
      <c r="I50" s="9"/>
      <c r="J50" s="100">
        <f t="shared" si="21"/>
        <v>0</v>
      </c>
      <c r="K50" s="99">
        <f t="shared" si="22"/>
        <v>0</v>
      </c>
      <c r="L50" s="237"/>
      <c r="M50" s="238"/>
    </row>
    <row r="51" spans="2:13" s="70" customFormat="1" ht="20.100000000000001" customHeight="1" x14ac:dyDescent="0.3">
      <c r="B51" s="239"/>
      <c r="C51" s="240"/>
      <c r="D51" s="240"/>
      <c r="E51" s="240"/>
      <c r="F51" s="241"/>
      <c r="G51" s="127"/>
      <c r="H51" s="53"/>
      <c r="I51" s="9"/>
      <c r="J51" s="100">
        <f t="shared" ref="J51:J52" si="23">IF(AND(B51&lt;&gt;"",I51&lt;&gt;""),(0.2*G51),0)</f>
        <v>0</v>
      </c>
      <c r="K51" s="99">
        <f t="shared" ref="K51:K52" si="24">J51</f>
        <v>0</v>
      </c>
      <c r="L51" s="237"/>
      <c r="M51" s="238"/>
    </row>
    <row r="52" spans="2:13" s="70" customFormat="1" ht="20.100000000000001" customHeight="1" x14ac:dyDescent="0.3">
      <c r="B52" s="239"/>
      <c r="C52" s="240"/>
      <c r="D52" s="240"/>
      <c r="E52" s="240"/>
      <c r="F52" s="241"/>
      <c r="G52" s="127"/>
      <c r="H52" s="53"/>
      <c r="I52" s="9"/>
      <c r="J52" s="100">
        <f t="shared" si="23"/>
        <v>0</v>
      </c>
      <c r="K52" s="99">
        <f t="shared" si="24"/>
        <v>0</v>
      </c>
      <c r="L52" s="237"/>
      <c r="M52" s="238"/>
    </row>
    <row r="53" spans="2:13" s="70" customFormat="1" ht="20.100000000000001" customHeight="1" x14ac:dyDescent="0.3">
      <c r="B53" s="239"/>
      <c r="C53" s="240"/>
      <c r="D53" s="240"/>
      <c r="E53" s="240"/>
      <c r="F53" s="241"/>
      <c r="G53" s="127"/>
      <c r="H53" s="53"/>
      <c r="I53" s="9"/>
      <c r="J53" s="100">
        <f t="shared" ref="J53" si="25">IF(AND(B53&lt;&gt;"",I53&lt;&gt;""),(0.2*G53),0)</f>
        <v>0</v>
      </c>
      <c r="K53" s="99">
        <f t="shared" ref="K53" si="26">J53</f>
        <v>0</v>
      </c>
      <c r="L53" s="237"/>
      <c r="M53" s="238"/>
    </row>
    <row r="54" spans="2:13" s="70" customFormat="1" ht="20.100000000000001" customHeight="1" x14ac:dyDescent="0.3">
      <c r="B54" s="239"/>
      <c r="C54" s="240"/>
      <c r="D54" s="240"/>
      <c r="E54" s="240"/>
      <c r="F54" s="241"/>
      <c r="G54" s="127"/>
      <c r="H54" s="53"/>
      <c r="I54" s="9"/>
      <c r="J54" s="100">
        <f t="shared" ref="J54:J55" si="27">IF(AND(B54&lt;&gt;"",I54&lt;&gt;""),(0.2*G54),0)</f>
        <v>0</v>
      </c>
      <c r="K54" s="99">
        <f t="shared" ref="K54:K55" si="28">J54</f>
        <v>0</v>
      </c>
      <c r="L54" s="237"/>
      <c r="M54" s="238"/>
    </row>
    <row r="55" spans="2:13" s="70" customFormat="1" ht="20.100000000000001" customHeight="1" x14ac:dyDescent="0.3">
      <c r="B55" s="239"/>
      <c r="C55" s="240"/>
      <c r="D55" s="240"/>
      <c r="E55" s="240"/>
      <c r="F55" s="241"/>
      <c r="G55" s="127"/>
      <c r="H55" s="53"/>
      <c r="I55" s="9"/>
      <c r="J55" s="100">
        <f t="shared" si="27"/>
        <v>0</v>
      </c>
      <c r="K55" s="99">
        <f t="shared" si="28"/>
        <v>0</v>
      </c>
      <c r="L55" s="237"/>
      <c r="M55" s="238"/>
    </row>
    <row r="56" spans="2:13" s="54" customFormat="1" ht="23.25" customHeight="1" x14ac:dyDescent="0.3">
      <c r="B56" s="90" t="s">
        <v>98</v>
      </c>
      <c r="C56" s="87"/>
      <c r="D56" s="87"/>
      <c r="E56" s="87"/>
      <c r="F56" s="87"/>
      <c r="G56" s="87"/>
      <c r="H56" s="87"/>
      <c r="I56" s="88"/>
      <c r="J56" s="299">
        <f>SUM(J58:J62)</f>
        <v>0</v>
      </c>
      <c r="K56" s="299">
        <f>SUM(K58:K62)</f>
        <v>0</v>
      </c>
      <c r="L56" s="156"/>
      <c r="M56" s="156"/>
    </row>
    <row r="57" spans="2:13" ht="27.75" customHeight="1" x14ac:dyDescent="0.3">
      <c r="B57" s="251" t="s">
        <v>102</v>
      </c>
      <c r="C57" s="252"/>
      <c r="D57" s="252"/>
      <c r="E57" s="252"/>
      <c r="F57" s="252"/>
      <c r="G57" s="252"/>
      <c r="H57" s="85" t="s">
        <v>11</v>
      </c>
      <c r="I57" s="97" t="s">
        <v>13</v>
      </c>
      <c r="J57" s="300"/>
      <c r="K57" s="300"/>
    </row>
    <row r="58" spans="2:13" s="70" customFormat="1" ht="20.100000000000001" customHeight="1" x14ac:dyDescent="0.3">
      <c r="B58" s="239"/>
      <c r="C58" s="240"/>
      <c r="D58" s="240"/>
      <c r="E58" s="240"/>
      <c r="F58" s="240"/>
      <c r="G58" s="241"/>
      <c r="H58" s="127"/>
      <c r="I58" s="9"/>
      <c r="J58" s="100">
        <f>IF(AND(B58&lt;&gt;"",I58&lt;&gt;""),0.2,0)</f>
        <v>0</v>
      </c>
      <c r="K58" s="99">
        <f>J58</f>
        <v>0</v>
      </c>
      <c r="L58" s="237"/>
      <c r="M58" s="238"/>
    </row>
    <row r="59" spans="2:13" s="70" customFormat="1" ht="20.100000000000001" customHeight="1" x14ac:dyDescent="0.3">
      <c r="B59" s="239"/>
      <c r="C59" s="240"/>
      <c r="D59" s="240"/>
      <c r="E59" s="240"/>
      <c r="F59" s="240"/>
      <c r="G59" s="241"/>
      <c r="H59" s="127"/>
      <c r="I59" s="9"/>
      <c r="J59" s="100">
        <f t="shared" ref="J59" si="29">IF(AND(B59&lt;&gt;"",I59&lt;&gt;""),0.2,0)</f>
        <v>0</v>
      </c>
      <c r="K59" s="99">
        <f t="shared" ref="K59" si="30">J59</f>
        <v>0</v>
      </c>
      <c r="L59" s="237"/>
      <c r="M59" s="238"/>
    </row>
    <row r="60" spans="2:13" s="70" customFormat="1" ht="20.100000000000001" customHeight="1" x14ac:dyDescent="0.3">
      <c r="B60" s="239"/>
      <c r="C60" s="240"/>
      <c r="D60" s="240"/>
      <c r="E60" s="240"/>
      <c r="F60" s="240"/>
      <c r="G60" s="241"/>
      <c r="H60" s="127"/>
      <c r="I60" s="9"/>
      <c r="J60" s="100">
        <f t="shared" ref="J60" si="31">IF(AND(B60&lt;&gt;"",I60&lt;&gt;""),0.2,0)</f>
        <v>0</v>
      </c>
      <c r="K60" s="99">
        <f t="shared" ref="K60" si="32">J60</f>
        <v>0</v>
      </c>
      <c r="L60" s="237"/>
      <c r="M60" s="238"/>
    </row>
    <row r="61" spans="2:13" s="70" customFormat="1" ht="20.100000000000001" customHeight="1" x14ac:dyDescent="0.3">
      <c r="B61" s="239"/>
      <c r="C61" s="240"/>
      <c r="D61" s="240"/>
      <c r="E61" s="240"/>
      <c r="F61" s="240"/>
      <c r="G61" s="241"/>
      <c r="H61" s="127"/>
      <c r="I61" s="9"/>
      <c r="J61" s="100">
        <f t="shared" ref="J61:J62" si="33">IF(AND(B61&lt;&gt;"",I61&lt;&gt;""),0.2,0)</f>
        <v>0</v>
      </c>
      <c r="K61" s="99">
        <f t="shared" ref="K61:K62" si="34">J61</f>
        <v>0</v>
      </c>
      <c r="L61" s="237"/>
      <c r="M61" s="238"/>
    </row>
    <row r="62" spans="2:13" s="70" customFormat="1" ht="20.100000000000001" customHeight="1" x14ac:dyDescent="0.3">
      <c r="B62" s="239"/>
      <c r="C62" s="240"/>
      <c r="D62" s="240"/>
      <c r="E62" s="240"/>
      <c r="F62" s="240"/>
      <c r="G62" s="241"/>
      <c r="H62" s="127"/>
      <c r="I62" s="9"/>
      <c r="J62" s="100">
        <f t="shared" si="33"/>
        <v>0</v>
      </c>
      <c r="K62" s="99">
        <f t="shared" si="34"/>
        <v>0</v>
      </c>
      <c r="L62" s="237"/>
      <c r="M62" s="238"/>
    </row>
    <row r="63" spans="2:13" s="54" customFormat="1" ht="23.25" customHeight="1" x14ac:dyDescent="0.3">
      <c r="B63" s="90" t="s">
        <v>99</v>
      </c>
      <c r="C63" s="87"/>
      <c r="D63" s="87"/>
      <c r="E63" s="87"/>
      <c r="F63" s="87"/>
      <c r="G63" s="87"/>
      <c r="H63" s="87"/>
      <c r="I63" s="88"/>
      <c r="J63" s="299">
        <f>SUM(J65:J70)</f>
        <v>0</v>
      </c>
      <c r="K63" s="299">
        <f>MIN(2,SUM(K65:K70))</f>
        <v>0</v>
      </c>
      <c r="L63" s="156"/>
      <c r="M63" s="156"/>
    </row>
    <row r="64" spans="2:13" ht="27.75" customHeight="1" x14ac:dyDescent="0.3">
      <c r="B64" s="251" t="s">
        <v>76</v>
      </c>
      <c r="C64" s="252"/>
      <c r="D64" s="252"/>
      <c r="E64" s="252"/>
      <c r="F64" s="252"/>
      <c r="G64" s="252"/>
      <c r="H64" s="85" t="s">
        <v>11</v>
      </c>
      <c r="I64" s="97" t="s">
        <v>13</v>
      </c>
      <c r="J64" s="300"/>
      <c r="K64" s="300"/>
    </row>
    <row r="65" spans="2:13" s="70" customFormat="1" ht="20.100000000000001" customHeight="1" x14ac:dyDescent="0.3">
      <c r="B65" s="239"/>
      <c r="C65" s="240"/>
      <c r="D65" s="240"/>
      <c r="E65" s="240"/>
      <c r="F65" s="240"/>
      <c r="G65" s="241"/>
      <c r="H65" s="127"/>
      <c r="I65" s="9"/>
      <c r="J65" s="94"/>
      <c r="K65" s="99">
        <f>J65</f>
        <v>0</v>
      </c>
      <c r="L65" s="237"/>
      <c r="M65" s="238"/>
    </row>
    <row r="66" spans="2:13" s="70" customFormat="1" ht="20.100000000000001" customHeight="1" x14ac:dyDescent="0.3">
      <c r="B66" s="239"/>
      <c r="C66" s="240"/>
      <c r="D66" s="240"/>
      <c r="E66" s="240"/>
      <c r="F66" s="240"/>
      <c r="G66" s="241"/>
      <c r="H66" s="127"/>
      <c r="I66" s="9"/>
      <c r="J66" s="94"/>
      <c r="K66" s="99">
        <f t="shared" ref="K66:K67" si="35">J66</f>
        <v>0</v>
      </c>
      <c r="L66" s="237"/>
      <c r="M66" s="238"/>
    </row>
    <row r="67" spans="2:13" s="70" customFormat="1" ht="20.100000000000001" customHeight="1" x14ac:dyDescent="0.3">
      <c r="B67" s="239"/>
      <c r="C67" s="240"/>
      <c r="D67" s="240"/>
      <c r="E67" s="240"/>
      <c r="F67" s="240"/>
      <c r="G67" s="241"/>
      <c r="H67" s="127"/>
      <c r="I67" s="9"/>
      <c r="J67" s="94"/>
      <c r="K67" s="99">
        <f t="shared" si="35"/>
        <v>0</v>
      </c>
      <c r="L67" s="237"/>
      <c r="M67" s="238"/>
    </row>
    <row r="68" spans="2:13" s="70" customFormat="1" ht="20.100000000000001" customHeight="1" x14ac:dyDescent="0.3">
      <c r="B68" s="239"/>
      <c r="C68" s="240"/>
      <c r="D68" s="240"/>
      <c r="E68" s="240"/>
      <c r="F68" s="240"/>
      <c r="G68" s="241"/>
      <c r="H68" s="127"/>
      <c r="I68" s="9"/>
      <c r="J68" s="94"/>
      <c r="K68" s="99">
        <f t="shared" ref="K68" si="36">J68</f>
        <v>0</v>
      </c>
      <c r="L68" s="237"/>
      <c r="M68" s="238"/>
    </row>
    <row r="69" spans="2:13" s="70" customFormat="1" ht="20.100000000000001" customHeight="1" x14ac:dyDescent="0.3">
      <c r="B69" s="239"/>
      <c r="C69" s="240"/>
      <c r="D69" s="240"/>
      <c r="E69" s="240"/>
      <c r="F69" s="240"/>
      <c r="G69" s="241"/>
      <c r="H69" s="127"/>
      <c r="I69" s="9"/>
      <c r="J69" s="94"/>
      <c r="K69" s="99">
        <f t="shared" ref="K69:K70" si="37">J69</f>
        <v>0</v>
      </c>
      <c r="L69" s="237"/>
      <c r="M69" s="238"/>
    </row>
    <row r="70" spans="2:13" s="70" customFormat="1" ht="20.100000000000001" customHeight="1" x14ac:dyDescent="0.3">
      <c r="B70" s="239"/>
      <c r="C70" s="240"/>
      <c r="D70" s="240"/>
      <c r="E70" s="240"/>
      <c r="F70" s="240"/>
      <c r="G70" s="241"/>
      <c r="H70" s="127"/>
      <c r="I70" s="9"/>
      <c r="J70" s="94"/>
      <c r="K70" s="99">
        <f t="shared" si="37"/>
        <v>0</v>
      </c>
      <c r="L70" s="237"/>
      <c r="M70" s="238"/>
    </row>
    <row r="71" spans="2:13" s="54" customFormat="1" ht="23.25" customHeight="1" x14ac:dyDescent="0.3">
      <c r="B71" s="90" t="s">
        <v>159</v>
      </c>
      <c r="C71" s="87"/>
      <c r="D71" s="87"/>
      <c r="E71" s="87"/>
      <c r="F71" s="87"/>
      <c r="G71" s="87"/>
      <c r="H71" s="87"/>
      <c r="I71" s="88"/>
      <c r="J71" s="299">
        <f>MIN(0.5,SUM(J73:J78))</f>
        <v>0</v>
      </c>
      <c r="K71" s="299">
        <f>MIN(0.5,SUM(K73:K78))</f>
        <v>0</v>
      </c>
      <c r="L71" s="156"/>
      <c r="M71" s="156"/>
    </row>
    <row r="72" spans="2:13" ht="27.75" customHeight="1" x14ac:dyDescent="0.3">
      <c r="B72" s="251" t="s">
        <v>160</v>
      </c>
      <c r="C72" s="252"/>
      <c r="D72" s="252"/>
      <c r="E72" s="252"/>
      <c r="F72" s="252"/>
      <c r="G72" s="252"/>
      <c r="H72" s="85" t="s">
        <v>11</v>
      </c>
      <c r="I72" s="97" t="s">
        <v>13</v>
      </c>
      <c r="J72" s="300"/>
      <c r="K72" s="300"/>
    </row>
    <row r="73" spans="2:13" s="70" customFormat="1" ht="20.100000000000001" customHeight="1" x14ac:dyDescent="0.3">
      <c r="B73" s="239"/>
      <c r="C73" s="240"/>
      <c r="D73" s="240"/>
      <c r="E73" s="240"/>
      <c r="F73" s="240"/>
      <c r="G73" s="241"/>
      <c r="H73" s="127"/>
      <c r="I73" s="9"/>
      <c r="J73" s="94"/>
      <c r="K73" s="99">
        <f>J73</f>
        <v>0</v>
      </c>
      <c r="L73" s="237"/>
      <c r="M73" s="238"/>
    </row>
    <row r="74" spans="2:13" s="70" customFormat="1" ht="20.100000000000001" customHeight="1" x14ac:dyDescent="0.3">
      <c r="B74" s="239"/>
      <c r="C74" s="240"/>
      <c r="D74" s="240"/>
      <c r="E74" s="240"/>
      <c r="F74" s="240"/>
      <c r="G74" s="241"/>
      <c r="H74" s="127"/>
      <c r="I74" s="9"/>
      <c r="J74" s="94"/>
      <c r="K74" s="99">
        <f t="shared" ref="K74:K78" si="38">J74</f>
        <v>0</v>
      </c>
      <c r="L74" s="237"/>
      <c r="M74" s="238"/>
    </row>
    <row r="75" spans="2:13" s="70" customFormat="1" ht="20.100000000000001" customHeight="1" x14ac:dyDescent="0.3">
      <c r="B75" s="239"/>
      <c r="C75" s="240"/>
      <c r="D75" s="240"/>
      <c r="E75" s="240"/>
      <c r="F75" s="240"/>
      <c r="G75" s="241"/>
      <c r="H75" s="127"/>
      <c r="I75" s="9"/>
      <c r="J75" s="94"/>
      <c r="K75" s="99">
        <f t="shared" si="38"/>
        <v>0</v>
      </c>
      <c r="L75" s="237"/>
      <c r="M75" s="238"/>
    </row>
    <row r="76" spans="2:13" s="70" customFormat="1" ht="20.100000000000001" customHeight="1" x14ac:dyDescent="0.3">
      <c r="B76" s="239"/>
      <c r="C76" s="240"/>
      <c r="D76" s="240"/>
      <c r="E76" s="240"/>
      <c r="F76" s="240"/>
      <c r="G76" s="241"/>
      <c r="H76" s="127"/>
      <c r="I76" s="9"/>
      <c r="J76" s="94"/>
      <c r="K76" s="99">
        <f t="shared" si="38"/>
        <v>0</v>
      </c>
      <c r="L76" s="237"/>
      <c r="M76" s="238"/>
    </row>
    <row r="77" spans="2:13" s="70" customFormat="1" ht="20.100000000000001" customHeight="1" x14ac:dyDescent="0.3">
      <c r="B77" s="239"/>
      <c r="C77" s="240"/>
      <c r="D77" s="240"/>
      <c r="E77" s="240"/>
      <c r="F77" s="240"/>
      <c r="G77" s="241"/>
      <c r="H77" s="127"/>
      <c r="I77" s="9"/>
      <c r="J77" s="94"/>
      <c r="K77" s="99">
        <f t="shared" si="38"/>
        <v>0</v>
      </c>
      <c r="L77" s="237"/>
      <c r="M77" s="238"/>
    </row>
    <row r="78" spans="2:13" s="70" customFormat="1" ht="20.100000000000001" customHeight="1" thickBot="1" x14ac:dyDescent="0.35">
      <c r="B78" s="239"/>
      <c r="C78" s="240"/>
      <c r="D78" s="240"/>
      <c r="E78" s="240"/>
      <c r="F78" s="240"/>
      <c r="G78" s="241"/>
      <c r="H78" s="127"/>
      <c r="I78" s="9"/>
      <c r="J78" s="94"/>
      <c r="K78" s="99">
        <f t="shared" si="38"/>
        <v>0</v>
      </c>
      <c r="L78" s="237"/>
      <c r="M78" s="238"/>
    </row>
    <row r="79" spans="2:13" ht="18" x14ac:dyDescent="0.3">
      <c r="B79" s="301" t="s">
        <v>121</v>
      </c>
      <c r="C79" s="302"/>
      <c r="D79" s="302"/>
      <c r="E79" s="302"/>
      <c r="F79" s="302"/>
      <c r="G79" s="302"/>
      <c r="H79" s="302"/>
      <c r="I79" s="303"/>
    </row>
    <row r="80" spans="2:13" ht="30" customHeight="1" x14ac:dyDescent="0.3">
      <c r="B80" s="214"/>
      <c r="C80" s="215"/>
      <c r="D80" s="215"/>
      <c r="E80" s="215"/>
      <c r="F80" s="215"/>
      <c r="G80" s="215"/>
      <c r="H80" s="215"/>
      <c r="I80" s="216"/>
    </row>
    <row r="81" spans="2:9" ht="30" customHeight="1" x14ac:dyDescent="0.3">
      <c r="B81" s="214"/>
      <c r="C81" s="215"/>
      <c r="D81" s="215"/>
      <c r="E81" s="215"/>
      <c r="F81" s="215"/>
      <c r="G81" s="215"/>
      <c r="H81" s="215"/>
      <c r="I81" s="216"/>
    </row>
    <row r="82" spans="2:9" ht="30" customHeight="1" thickBot="1" x14ac:dyDescent="0.35">
      <c r="B82" s="217"/>
      <c r="C82" s="218"/>
      <c r="D82" s="218"/>
      <c r="E82" s="218"/>
      <c r="F82" s="218"/>
      <c r="G82" s="218"/>
      <c r="H82" s="218"/>
      <c r="I82" s="219"/>
    </row>
  </sheetData>
  <sheetProtection algorithmName="SHA-512" hashValue="ff1LArC/No+plr/SKwbTYiYngN636ovlDAY0ONJMnCdObi/jqoYOEid2KrqmJ8y67nnw86midMQOVf/k8Wyo+w==" saltValue="m6n+X7WphL3DQVwu2jk1aw==" spinCount="100000" sheet="1" insertRows="0" deleteRows="0" selectLockedCells="1"/>
  <mergeCells count="150">
    <mergeCell ref="B53:F53"/>
    <mergeCell ref="L53:M53"/>
    <mergeCell ref="B51:F51"/>
    <mergeCell ref="L51:M51"/>
    <mergeCell ref="B52:F52"/>
    <mergeCell ref="L52:M52"/>
    <mergeCell ref="B47:F47"/>
    <mergeCell ref="L47:M47"/>
    <mergeCell ref="B48:F48"/>
    <mergeCell ref="L48:M48"/>
    <mergeCell ref="B49:F49"/>
    <mergeCell ref="L49:M49"/>
    <mergeCell ref="B50:F50"/>
    <mergeCell ref="L50:M50"/>
    <mergeCell ref="L30:M30"/>
    <mergeCell ref="B29:G29"/>
    <mergeCell ref="L29:M29"/>
    <mergeCell ref="B34:E34"/>
    <mergeCell ref="B37:E37"/>
    <mergeCell ref="J26:J27"/>
    <mergeCell ref="K26:K27"/>
    <mergeCell ref="F10:G10"/>
    <mergeCell ref="L10:M10"/>
    <mergeCell ref="B16:E16"/>
    <mergeCell ref="F16:G16"/>
    <mergeCell ref="L16:M16"/>
    <mergeCell ref="L23:M23"/>
    <mergeCell ref="B22:F22"/>
    <mergeCell ref="L22:M22"/>
    <mergeCell ref="B20:E20"/>
    <mergeCell ref="J36:J37"/>
    <mergeCell ref="B10:E10"/>
    <mergeCell ref="B30:G30"/>
    <mergeCell ref="K33:K34"/>
    <mergeCell ref="B15:E15"/>
    <mergeCell ref="B18:E18"/>
    <mergeCell ref="F18:G18"/>
    <mergeCell ref="B23:F23"/>
    <mergeCell ref="B79:I79"/>
    <mergeCell ref="B80:I82"/>
    <mergeCell ref="J7:J8"/>
    <mergeCell ref="J19:J20"/>
    <mergeCell ref="K13:K14"/>
    <mergeCell ref="K19:K20"/>
    <mergeCell ref="J13:J14"/>
    <mergeCell ref="B64:G64"/>
    <mergeCell ref="B11:E11"/>
    <mergeCell ref="F11:G11"/>
    <mergeCell ref="B12:E12"/>
    <mergeCell ref="F12:G12"/>
    <mergeCell ref="F14:G14"/>
    <mergeCell ref="B14:E14"/>
    <mergeCell ref="B21:F21"/>
    <mergeCell ref="B27:E27"/>
    <mergeCell ref="B24:F24"/>
    <mergeCell ref="B25:F25"/>
    <mergeCell ref="B8:E8"/>
    <mergeCell ref="F8:G8"/>
    <mergeCell ref="B9:E9"/>
    <mergeCell ref="K36:K37"/>
    <mergeCell ref="K41:K42"/>
    <mergeCell ref="K7:K8"/>
    <mergeCell ref="J56:J57"/>
    <mergeCell ref="J63:J64"/>
    <mergeCell ref="B62:G62"/>
    <mergeCell ref="C4:G5"/>
    <mergeCell ref="H4:I4"/>
    <mergeCell ref="B46:F46"/>
    <mergeCell ref="B42:E42"/>
    <mergeCell ref="B45:E45"/>
    <mergeCell ref="B54:F54"/>
    <mergeCell ref="B55:F55"/>
    <mergeCell ref="F15:G15"/>
    <mergeCell ref="B17:E17"/>
    <mergeCell ref="F17:G17"/>
    <mergeCell ref="J33:J34"/>
    <mergeCell ref="F9:G9"/>
    <mergeCell ref="B28:G28"/>
    <mergeCell ref="B31:G31"/>
    <mergeCell ref="J44:J45"/>
    <mergeCell ref="B32:G32"/>
    <mergeCell ref="B35:G35"/>
    <mergeCell ref="B38:G38"/>
    <mergeCell ref="B39:G39"/>
    <mergeCell ref="B40:G40"/>
    <mergeCell ref="B43:G43"/>
    <mergeCell ref="J41:J42"/>
    <mergeCell ref="L70:M70"/>
    <mergeCell ref="L43:M43"/>
    <mergeCell ref="L46:M46"/>
    <mergeCell ref="L54:M54"/>
    <mergeCell ref="L55:M55"/>
    <mergeCell ref="L58:M58"/>
    <mergeCell ref="B69:G69"/>
    <mergeCell ref="B70:G70"/>
    <mergeCell ref="B57:G57"/>
    <mergeCell ref="B58:G58"/>
    <mergeCell ref="B61:G61"/>
    <mergeCell ref="K44:K45"/>
    <mergeCell ref="B60:G60"/>
    <mergeCell ref="L60:M60"/>
    <mergeCell ref="B59:G59"/>
    <mergeCell ref="L59:M59"/>
    <mergeCell ref="B68:G68"/>
    <mergeCell ref="L68:M68"/>
    <mergeCell ref="B66:G66"/>
    <mergeCell ref="L66:M66"/>
    <mergeCell ref="L67:M67"/>
    <mergeCell ref="B67:G67"/>
    <mergeCell ref="B65:G65"/>
    <mergeCell ref="K56:K57"/>
    <mergeCell ref="J2:J5"/>
    <mergeCell ref="L7:M8"/>
    <mergeCell ref="L61:M61"/>
    <mergeCell ref="L62:M62"/>
    <mergeCell ref="L65:M65"/>
    <mergeCell ref="L69:M69"/>
    <mergeCell ref="L31:M31"/>
    <mergeCell ref="L32:M32"/>
    <mergeCell ref="L38:M38"/>
    <mergeCell ref="L39:M39"/>
    <mergeCell ref="L40:M40"/>
    <mergeCell ref="L35:M35"/>
    <mergeCell ref="L18:M18"/>
    <mergeCell ref="L21:M21"/>
    <mergeCell ref="L24:M24"/>
    <mergeCell ref="L25:M25"/>
    <mergeCell ref="L28:M28"/>
    <mergeCell ref="L9:M9"/>
    <mergeCell ref="L11:M11"/>
    <mergeCell ref="L12:M12"/>
    <mergeCell ref="L15:M15"/>
    <mergeCell ref="L17:M17"/>
    <mergeCell ref="K2:K5"/>
    <mergeCell ref="K63:K64"/>
    <mergeCell ref="B76:G76"/>
    <mergeCell ref="L76:M76"/>
    <mergeCell ref="B77:G77"/>
    <mergeCell ref="L77:M77"/>
    <mergeCell ref="B78:G78"/>
    <mergeCell ref="L78:M78"/>
    <mergeCell ref="J71:J72"/>
    <mergeCell ref="K71:K72"/>
    <mergeCell ref="B72:G72"/>
    <mergeCell ref="B73:G73"/>
    <mergeCell ref="L73:M73"/>
    <mergeCell ref="B74:G74"/>
    <mergeCell ref="L74:M74"/>
    <mergeCell ref="B75:G75"/>
    <mergeCell ref="L75:M75"/>
  </mergeCells>
  <dataValidations count="3">
    <dataValidation type="custom" allowBlank="1" showInputMessage="1" showErrorMessage="1" sqref="I9:I12 I15:I18" xr:uid="{00000000-0002-0000-0400-000000000000}">
      <formula1>ISTEXT(B9)</formula1>
    </dataValidation>
    <dataValidation type="whole" allowBlank="1" showInputMessage="1" showErrorMessage="1" errorTitle="Entrada de datos errónea" error="El número de meses no es correcto_x000a_" promptTitle="Intruduzca el nº de meses" prompt="Por favor introduzca el nº de meses" sqref="H46:H55" xr:uid="{00000000-0002-0000-0400-000001000000}">
      <formula1>0</formula1>
      <formula2>100</formula2>
    </dataValidation>
    <dataValidation type="whole" allowBlank="1" showInputMessage="1" showErrorMessage="1" errorTitle="Corrija el dato" error="Por favor, introduzca un número entero" sqref="G21:G25 G46:G55" xr:uid="{00000000-0002-0000-0400-000002000000}">
      <formula1>0</formula1>
      <formula2>1000</formula2>
    </dataValidation>
  </dataValidations>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G38"/>
  <sheetViews>
    <sheetView workbookViewId="0">
      <selection activeCell="E12" sqref="E12"/>
    </sheetView>
  </sheetViews>
  <sheetFormatPr baseColWidth="10" defaultRowHeight="15" x14ac:dyDescent="0.25"/>
  <cols>
    <col min="1" max="1" width="3.85546875" customWidth="1"/>
    <col min="2" max="2" width="24.85546875" customWidth="1"/>
    <col min="3" max="3" width="9" customWidth="1"/>
    <col min="5" max="5" width="23.42578125" customWidth="1"/>
    <col min="7" max="7" width="99.5703125" bestFit="1" customWidth="1"/>
  </cols>
  <sheetData>
    <row r="1" spans="2:7" x14ac:dyDescent="0.25">
      <c r="B1" s="29" t="s">
        <v>27</v>
      </c>
      <c r="C1" s="30"/>
      <c r="D1" s="29" t="s">
        <v>49</v>
      </c>
      <c r="E1" s="36"/>
      <c r="G1" s="20" t="s">
        <v>64</v>
      </c>
    </row>
    <row r="2" spans="2:7" x14ac:dyDescent="0.25">
      <c r="B2" s="31" t="s">
        <v>31</v>
      </c>
      <c r="C2" s="32">
        <v>4</v>
      </c>
      <c r="D2" s="37" t="s">
        <v>28</v>
      </c>
      <c r="E2" s="38">
        <v>1</v>
      </c>
      <c r="G2" s="19" t="s">
        <v>63</v>
      </c>
    </row>
    <row r="3" spans="2:7" x14ac:dyDescent="0.25">
      <c r="B3" s="31" t="s">
        <v>32</v>
      </c>
      <c r="C3" s="32">
        <v>3</v>
      </c>
      <c r="D3" s="37" t="s">
        <v>29</v>
      </c>
      <c r="E3" s="38">
        <v>0.9</v>
      </c>
      <c r="G3" s="19" t="s">
        <v>125</v>
      </c>
    </row>
    <row r="4" spans="2:7" x14ac:dyDescent="0.25">
      <c r="B4" s="31" t="s">
        <v>33</v>
      </c>
      <c r="C4" s="32">
        <v>2</v>
      </c>
      <c r="D4" s="37" t="s">
        <v>30</v>
      </c>
      <c r="E4" s="38">
        <v>0.8</v>
      </c>
      <c r="G4" s="19" t="s">
        <v>62</v>
      </c>
    </row>
    <row r="5" spans="2:7" ht="15.75" thickBot="1" x14ac:dyDescent="0.3">
      <c r="B5" s="33" t="s">
        <v>34</v>
      </c>
      <c r="C5" s="34">
        <v>1</v>
      </c>
      <c r="D5" s="37" t="s">
        <v>35</v>
      </c>
      <c r="E5" s="38">
        <v>0.5</v>
      </c>
      <c r="G5" s="19" t="s">
        <v>61</v>
      </c>
    </row>
    <row r="6" spans="2:7" ht="15.75" thickBot="1" x14ac:dyDescent="0.3">
      <c r="D6" s="37" t="s">
        <v>36</v>
      </c>
      <c r="E6" s="38">
        <v>0.2</v>
      </c>
      <c r="G6" s="19" t="s">
        <v>60</v>
      </c>
    </row>
    <row r="7" spans="2:7" ht="15.75" thickBot="1" x14ac:dyDescent="0.3">
      <c r="B7" s="15" t="s">
        <v>38</v>
      </c>
      <c r="C7" s="10"/>
      <c r="D7" s="39" t="s">
        <v>37</v>
      </c>
      <c r="E7" s="40">
        <v>0.1</v>
      </c>
      <c r="G7" s="19" t="s">
        <v>59</v>
      </c>
    </row>
    <row r="8" spans="2:7" x14ac:dyDescent="0.25">
      <c r="B8" s="11" t="s">
        <v>39</v>
      </c>
      <c r="C8" s="16">
        <v>6</v>
      </c>
      <c r="G8" s="19" t="s">
        <v>58</v>
      </c>
    </row>
    <row r="9" spans="2:7" ht="15.75" thickBot="1" x14ac:dyDescent="0.3">
      <c r="B9" s="13" t="s">
        <v>40</v>
      </c>
      <c r="C9" s="17">
        <v>0</v>
      </c>
      <c r="G9" s="19" t="s">
        <v>127</v>
      </c>
    </row>
    <row r="10" spans="2:7" ht="15.75" thickBot="1" x14ac:dyDescent="0.3">
      <c r="E10" s="20" t="s">
        <v>103</v>
      </c>
      <c r="G10" s="18" t="s">
        <v>126</v>
      </c>
    </row>
    <row r="11" spans="2:7" ht="15.75" thickBot="1" x14ac:dyDescent="0.3">
      <c r="B11" s="45" t="s">
        <v>43</v>
      </c>
      <c r="C11" s="46"/>
      <c r="E11" s="18" t="s">
        <v>161</v>
      </c>
    </row>
    <row r="12" spans="2:7" x14ac:dyDescent="0.25">
      <c r="B12" s="47" t="s">
        <v>74</v>
      </c>
      <c r="C12" s="48">
        <v>10</v>
      </c>
    </row>
    <row r="13" spans="2:7" x14ac:dyDescent="0.25">
      <c r="B13" s="49" t="s">
        <v>31</v>
      </c>
      <c r="C13" s="50">
        <v>8</v>
      </c>
    </row>
    <row r="14" spans="2:7" x14ac:dyDescent="0.25">
      <c r="B14" s="49" t="s">
        <v>32</v>
      </c>
      <c r="C14" s="50">
        <v>7</v>
      </c>
    </row>
    <row r="15" spans="2:7" x14ac:dyDescent="0.25">
      <c r="B15" s="49" t="s">
        <v>33</v>
      </c>
      <c r="C15" s="50">
        <v>6</v>
      </c>
    </row>
    <row r="16" spans="2:7" x14ac:dyDescent="0.25">
      <c r="B16" s="49" t="s">
        <v>44</v>
      </c>
      <c r="C16" s="50">
        <v>5</v>
      </c>
    </row>
    <row r="17" spans="2:3" ht="15.75" thickBot="1" x14ac:dyDescent="0.3">
      <c r="B17" s="51" t="s">
        <v>45</v>
      </c>
      <c r="C17" s="52">
        <v>4</v>
      </c>
    </row>
    <row r="18" spans="2:3" x14ac:dyDescent="0.25">
      <c r="B18" s="43" t="s">
        <v>46</v>
      </c>
      <c r="C18" s="41"/>
    </row>
    <row r="19" spans="2:3" x14ac:dyDescent="0.25">
      <c r="B19" s="31" t="s">
        <v>69</v>
      </c>
      <c r="C19" s="41">
        <v>4</v>
      </c>
    </row>
    <row r="20" spans="2:3" ht="15.75" thickBot="1" x14ac:dyDescent="0.3">
      <c r="B20" s="33" t="s">
        <v>70</v>
      </c>
      <c r="C20" s="42">
        <v>2</v>
      </c>
    </row>
    <row r="23" spans="2:3" ht="15.75" thickBot="1" x14ac:dyDescent="0.3"/>
    <row r="24" spans="2:3" x14ac:dyDescent="0.25">
      <c r="B24" s="15" t="s">
        <v>51</v>
      </c>
      <c r="C24" s="10"/>
    </row>
    <row r="25" spans="2:3" x14ac:dyDescent="0.25">
      <c r="B25" s="11" t="s">
        <v>85</v>
      </c>
      <c r="C25" s="12">
        <v>2</v>
      </c>
    </row>
    <row r="26" spans="2:3" x14ac:dyDescent="0.25">
      <c r="B26" s="11" t="s">
        <v>52</v>
      </c>
      <c r="C26" s="12">
        <v>1</v>
      </c>
    </row>
    <row r="27" spans="2:3" ht="15.75" thickBot="1" x14ac:dyDescent="0.3">
      <c r="B27" s="13"/>
      <c r="C27" s="14"/>
    </row>
    <row r="28" spans="2:3" x14ac:dyDescent="0.25">
      <c r="B28" s="35" t="s">
        <v>53</v>
      </c>
      <c r="C28" s="12"/>
    </row>
    <row r="29" spans="2:3" x14ac:dyDescent="0.25">
      <c r="B29" s="11" t="s">
        <v>85</v>
      </c>
      <c r="C29" s="12">
        <v>3</v>
      </c>
    </row>
    <row r="30" spans="2:3" x14ac:dyDescent="0.25">
      <c r="B30" s="11" t="s">
        <v>52</v>
      </c>
      <c r="C30" s="12">
        <v>1.5</v>
      </c>
    </row>
    <row r="31" spans="2:3" ht="15.75" thickBot="1" x14ac:dyDescent="0.3">
      <c r="B31" s="13"/>
      <c r="C31" s="14"/>
    </row>
    <row r="32" spans="2:3" ht="15.75" thickBot="1" x14ac:dyDescent="0.3"/>
    <row r="33" spans="2:3" x14ac:dyDescent="0.25">
      <c r="B33" s="15" t="s">
        <v>71</v>
      </c>
      <c r="C33" s="10"/>
    </row>
    <row r="34" spans="2:3" x14ac:dyDescent="0.25">
      <c r="B34" s="11" t="s">
        <v>48</v>
      </c>
      <c r="C34" s="12">
        <v>0.5</v>
      </c>
    </row>
    <row r="35" spans="2:3" ht="15.75" thickBot="1" x14ac:dyDescent="0.3">
      <c r="B35" s="13" t="s">
        <v>47</v>
      </c>
      <c r="C35" s="14">
        <v>1</v>
      </c>
    </row>
    <row r="36" spans="2:3" x14ac:dyDescent="0.25">
      <c r="B36" s="15" t="s">
        <v>72</v>
      </c>
      <c r="C36" s="10"/>
    </row>
    <row r="37" spans="2:3" x14ac:dyDescent="0.25">
      <c r="B37" s="11" t="s">
        <v>48</v>
      </c>
      <c r="C37" s="12">
        <v>0.05</v>
      </c>
    </row>
    <row r="38" spans="2:3" ht="15.75" thickBot="1" x14ac:dyDescent="0.3">
      <c r="B38" s="13" t="s">
        <v>47</v>
      </c>
      <c r="C38" s="14">
        <v>0.25</v>
      </c>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36</vt:i4>
      </vt:variant>
    </vt:vector>
  </HeadingPairs>
  <TitlesOfParts>
    <vt:vector size="42" baseType="lpstr">
      <vt:lpstr>INSTRUCCIONES</vt:lpstr>
      <vt:lpstr>DATOS DEL SOLICITANTE</vt:lpstr>
      <vt:lpstr>A) TRAYECTORIA ACADÉMICA</vt:lpstr>
      <vt:lpstr>B) EXPERIENCIA INVESTIGADORA</vt:lpstr>
      <vt:lpstr>C) OTROS MÉRITOS</vt:lpstr>
      <vt:lpstr>RANGOS</vt:lpstr>
      <vt:lpstr>AUTOA</vt:lpstr>
      <vt:lpstr>AUTOB</vt:lpstr>
      <vt:lpstr>AUTOB1</vt:lpstr>
      <vt:lpstr>AUTOB2</vt:lpstr>
      <vt:lpstr>AUTOB3</vt:lpstr>
      <vt:lpstr>AUTOC</vt:lpstr>
      <vt:lpstr>AUTOTOTAL</vt:lpstr>
      <vt:lpstr>CCVALA</vt:lpstr>
      <vt:lpstr>CCVALB</vt:lpstr>
      <vt:lpstr>CCVALB1</vt:lpstr>
      <vt:lpstr>CCVALB2</vt:lpstr>
      <vt:lpstr>CCVALB3</vt:lpstr>
      <vt:lpstr>CCVALC</vt:lpstr>
      <vt:lpstr>CCVALTOTAL</vt:lpstr>
      <vt:lpstr>COEFNORM</vt:lpstr>
      <vt:lpstr>COEFNORMC</vt:lpstr>
      <vt:lpstr>CONGRESO_INTERNACIONAL</vt:lpstr>
      <vt:lpstr>CONGRESO_NACIONAL</vt:lpstr>
      <vt:lpstr>CUARTILES</vt:lpstr>
      <vt:lpstr>CUARTILES_ARTICULOS</vt:lpstr>
      <vt:lpstr>CURSO</vt:lpstr>
      <vt:lpstr>MCONGRESO_INTERNACIONAL</vt:lpstr>
      <vt:lpstr>MCONGRESO_NACIONAL</vt:lpstr>
      <vt:lpstr>MCUARTILES_ARTICULOS</vt:lpstr>
      <vt:lpstr>MSI_NO</vt:lpstr>
      <vt:lpstr>PONENTE_CONFERENCIAS</vt:lpstr>
      <vt:lpstr>PONENTE_SEMINARIOS</vt:lpstr>
      <vt:lpstr>POSICION_AUTOR</vt:lpstr>
      <vt:lpstr>PROGRAMA</vt:lpstr>
      <vt:lpstr>SI_NO</vt:lpstr>
      <vt:lpstr>SOL_APELLIDOS</vt:lpstr>
      <vt:lpstr>SOL_FECHA_FIN</vt:lpstr>
      <vt:lpstr>SOL_FECHA_INI</vt:lpstr>
      <vt:lpstr>SOL_NIF</vt:lpstr>
      <vt:lpstr>SOL_NOMBRE</vt:lpstr>
      <vt:lpstr>TIPO_PATENTE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2025-03-03T10:35:34Z</dcterms:modified>
</cp:coreProperties>
</file>