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B4C360AE-B3D1-42D9-AF54-01FF05D8669E}" xr6:coauthVersionLast="47" xr6:coauthVersionMax="47" xr10:uidLastSave="{00000000-0000-0000-0000-000000000000}"/>
  <workbookProtection workbookAlgorithmName="SHA-512" workbookHashValue="KiL/hWXjKMZiepzUo0y5ZelzYzCvx2/CrWlnNoNfp2f8gie5Ok6CvGBCvwh98XM6alFIgeYjtAK88QE2Iwzoiw==" workbookSaltValue="vt2zZuQ/jlsXKbogLLryJQ==" workbookSpinCount="100000" lockStructure="1"/>
  <bookViews>
    <workbookView xWindow="825" yWindow="-120" windowWidth="28095" windowHeight="16440" activeTab="4" xr2:uid="{00000000-000D-0000-FFFF-FFFF00000000}"/>
  </bookViews>
  <sheets>
    <sheet name="INSTRUCCIONES" sheetId="11" r:id="rId1"/>
    <sheet name="DATOS DEL SOLICITANTE" sheetId="10" r:id="rId2"/>
    <sheet name="A) TRAYECTORIA ACADÉMICA" sheetId="3" r:id="rId3"/>
    <sheet name="B) EXPERIENCIA INVESTIGADORA" sheetId="4" r:id="rId4"/>
    <sheet name="C) OTROS MÉRITOS" sheetId="6" r:id="rId5"/>
    <sheet name="RANGOS" sheetId="9" state="hidden" r:id="rId6"/>
  </sheets>
  <externalReferences>
    <externalReference r:id="rId7"/>
  </externalReferences>
  <definedNames>
    <definedName name="AUTOA">'A) TRAYECTORIA ACADÉMICA'!$F$6</definedName>
    <definedName name="AUTOB">'B) EXPERIENCIA INVESTIGADORA'!$L$6</definedName>
    <definedName name="AUTOB1">'B) EXPERIENCIA INVESTIGADORA'!$L$7</definedName>
    <definedName name="AUTOB2">'B) EXPERIENCIA INVESTIGADORA'!$L$35</definedName>
    <definedName name="AUTOB3">'B) EXPERIENCIA INVESTIGADORA'!$L$49</definedName>
    <definedName name="AUTOB4">'B) EXPERIENCIA INVESTIGADORA'!$L$56</definedName>
    <definedName name="AUTOB5">'[1]B) EXPERIENCIA INVESTIGADORA'!$L$114</definedName>
    <definedName name="AUTOC">'C) OTROS MÉRITOS'!$J$6</definedName>
    <definedName name="AUTOTOTAL">'DATOS DEL SOLICITANTE'!$F$13</definedName>
    <definedName name="CCVALA">'A) TRAYECTORIA ACADÉMICA'!$G$6</definedName>
    <definedName name="CCVALB">'B) EXPERIENCIA INVESTIGADORA'!$M$6</definedName>
    <definedName name="CCVALB1">'B) EXPERIENCIA INVESTIGADORA'!$M$7</definedName>
    <definedName name="CCVALB2">'B) EXPERIENCIA INVESTIGADORA'!$M$35</definedName>
    <definedName name="CCVALB3">'B) EXPERIENCIA INVESTIGADORA'!$M$49</definedName>
    <definedName name="CCVALB4">'B) EXPERIENCIA INVESTIGADORA'!$M$56</definedName>
    <definedName name="CCVALB5">'[1]B) EXPERIENCIA INVESTIGADORA'!$M$114</definedName>
    <definedName name="CCVALC">'C) OTROS MÉRITOS'!$K$6</definedName>
    <definedName name="CCVALTOTAL">'DATOS DEL SOLICITANTE'!$G$13</definedName>
    <definedName name="COEFNORM">'B) EXPERIENCIA INVESTIGADORA'!$M$4</definedName>
    <definedName name="COEFNORMC">'C) OTROS MÉRITOS'!$K$4</definedName>
    <definedName name="CONGRESO_INTERNACIONAL">RANGOS!$B$29:$B$31</definedName>
    <definedName name="CONGRESO_NACIONAL">RANGOS!$B$25:$B$27</definedName>
    <definedName name="CUARTILES_ARTICULOS">RANGOS!$B$12:$B$17</definedName>
    <definedName name="CURSO">RANGOS!$E$12</definedName>
    <definedName name="MCONGRESO_INTERNACIONAL">RANGOS!$B$28:$C$31</definedName>
    <definedName name="MCONGRESO_NACIONAL">RANGOS!$B$24:$C$27</definedName>
    <definedName name="MCUARTILES_ARTICULOS">RANGOS!$B$11:$C$17</definedName>
    <definedName name="MPOSICION_AUTOR">RANGOS!$D$1:$E$9</definedName>
    <definedName name="MSI_NO">RANGOS!$B$7:$C$9</definedName>
    <definedName name="MTIPO_DE_PATENTE">RANGOS!$B$18:$C$20</definedName>
    <definedName name="PONENTE_CONFERENCIAS">RANGOS!$B$34:$B$35</definedName>
    <definedName name="PONENTE_SEMINARIOS">RANGOS!$B$37:$B$38</definedName>
    <definedName name="POSICION_AUTOR">RANGOS!$D$2:$D$9</definedName>
    <definedName name="PROGRAMA">RANGOS!$G$2:$G$4</definedName>
    <definedName name="SI_NO">RANGOS!$B$8:$B$9</definedName>
    <definedName name="SOL_APELLIDOS">'DATOS DEL SOLICITANTE'!$C$8</definedName>
    <definedName name="SOL_FECHA_FIN">'DATOS DEL SOLICITANTE'!$D$12</definedName>
    <definedName name="SOL_FECHA_INI">'DATOS DEL SOLICITANTE'!$C$12</definedName>
    <definedName name="SOL_NIF">'DATOS DEL SOLICITANTE'!$B$8</definedName>
    <definedName name="SOL_NOMBRE">'DATOS DEL SOLICITANTE'!$D$8</definedName>
    <definedName name="TIPO_PATENTE">RANGOS!$B$19:$B$20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6" l="1"/>
  <c r="K80" i="6"/>
  <c r="J47" i="6"/>
  <c r="K47" i="6" s="1"/>
  <c r="J46" i="6"/>
  <c r="K46" i="6" s="1"/>
  <c r="J49" i="6"/>
  <c r="K49" i="6" s="1"/>
  <c r="J48" i="6"/>
  <c r="K48" i="6" s="1"/>
  <c r="J50" i="6"/>
  <c r="K50" i="6" s="1"/>
  <c r="J80" i="6"/>
  <c r="K84" i="6"/>
  <c r="K83" i="6"/>
  <c r="K82" i="6"/>
  <c r="J69" i="6"/>
  <c r="K69" i="6" s="1"/>
  <c r="J68" i="6"/>
  <c r="K68" i="6" s="1"/>
  <c r="L40" i="4"/>
  <c r="M40" i="4" s="1"/>
  <c r="L39" i="4"/>
  <c r="M39" i="4" s="1"/>
  <c r="L41" i="4"/>
  <c r="M41" i="4" s="1"/>
  <c r="J24" i="6" l="1"/>
  <c r="K24" i="6" s="1"/>
  <c r="J23" i="6"/>
  <c r="K23" i="6" s="1"/>
  <c r="J25" i="6"/>
  <c r="K25" i="6" s="1"/>
  <c r="J16" i="6"/>
  <c r="K16" i="6" s="1"/>
  <c r="J15" i="6"/>
  <c r="K15" i="6" s="1"/>
  <c r="J17" i="6"/>
  <c r="K17" i="6" s="1"/>
  <c r="J70" i="6" l="1"/>
  <c r="K70" i="6" s="1"/>
  <c r="J67" i="6"/>
  <c r="K67" i="6" s="1"/>
  <c r="J71" i="6"/>
  <c r="K71" i="6" s="1"/>
  <c r="J66" i="6"/>
  <c r="K66" i="6" s="1"/>
  <c r="J72" i="6"/>
  <c r="K72" i="6" s="1"/>
  <c r="L74" i="4"/>
  <c r="M74" i="4" s="1"/>
  <c r="L73" i="4"/>
  <c r="M73" i="4" s="1"/>
  <c r="L71" i="4"/>
  <c r="M71" i="4" s="1"/>
  <c r="L70" i="4"/>
  <c r="M70" i="4" s="1"/>
  <c r="L69" i="4"/>
  <c r="M69" i="4" s="1"/>
  <c r="L68" i="4"/>
  <c r="M68" i="4" s="1"/>
  <c r="J10" i="6" l="1"/>
  <c r="K10" i="6" s="1"/>
  <c r="L75" i="4"/>
  <c r="M75" i="4" s="1"/>
  <c r="L72" i="4"/>
  <c r="M72" i="4" s="1"/>
  <c r="L76" i="4"/>
  <c r="M76" i="4" s="1"/>
  <c r="L61" i="4"/>
  <c r="M61" i="4" s="1"/>
  <c r="L60" i="4"/>
  <c r="M60" i="4" s="1"/>
  <c r="L62" i="4"/>
  <c r="M62" i="4" s="1"/>
  <c r="L17" i="4"/>
  <c r="M17" i="4" s="1"/>
  <c r="F38" i="3" l="1"/>
  <c r="G38" i="3" s="1"/>
  <c r="F37" i="3"/>
  <c r="G37" i="3" s="1"/>
  <c r="F39" i="3"/>
  <c r="G39" i="3" s="1"/>
  <c r="F31" i="3"/>
  <c r="G31" i="3" s="1"/>
  <c r="F30" i="3"/>
  <c r="G30" i="3" s="1"/>
  <c r="F32" i="3"/>
  <c r="G32" i="3" s="1"/>
  <c r="L63" i="4" l="1"/>
  <c r="L64" i="4"/>
  <c r="L29" i="4" l="1"/>
  <c r="M29" i="4" s="1"/>
  <c r="L30" i="4"/>
  <c r="M30" i="4" s="1"/>
  <c r="L28" i="4"/>
  <c r="M28" i="4" s="1"/>
  <c r="L16" i="4"/>
  <c r="M16" i="4" s="1"/>
  <c r="L18" i="4"/>
  <c r="M18" i="4" s="1"/>
  <c r="L11" i="4"/>
  <c r="M11" i="4" s="1"/>
  <c r="I5" i="6" l="1"/>
  <c r="H5" i="6"/>
  <c r="H4" i="6"/>
  <c r="C4" i="6"/>
  <c r="J5" i="4"/>
  <c r="I5" i="4"/>
  <c r="I4" i="4"/>
  <c r="C4" i="4"/>
  <c r="E5" i="3"/>
  <c r="D5" i="3"/>
  <c r="D4" i="3"/>
  <c r="C4" i="3"/>
  <c r="F41" i="3" l="1"/>
  <c r="G41" i="3" s="1"/>
  <c r="F40" i="3"/>
  <c r="G40" i="3" s="1"/>
  <c r="F36" i="3"/>
  <c r="G36" i="3" s="1"/>
  <c r="F34" i="3"/>
  <c r="G34" i="3" s="1"/>
  <c r="F33" i="3"/>
  <c r="G33" i="3" s="1"/>
  <c r="F29" i="3"/>
  <c r="F26" i="3"/>
  <c r="G26" i="3" s="1"/>
  <c r="F25" i="3"/>
  <c r="G25" i="3" s="1"/>
  <c r="F24" i="3"/>
  <c r="G24" i="3" s="1"/>
  <c r="F22" i="3"/>
  <c r="G22" i="3" s="1"/>
  <c r="F21" i="3"/>
  <c r="G21" i="3" s="1"/>
  <c r="F20" i="3"/>
  <c r="F18" i="3"/>
  <c r="G18" i="3" s="1"/>
  <c r="F17" i="3"/>
  <c r="G17" i="3" s="1"/>
  <c r="F16" i="3"/>
  <c r="G16" i="3" s="1"/>
  <c r="F14" i="3"/>
  <c r="G14" i="3" s="1"/>
  <c r="F13" i="3"/>
  <c r="G13" i="3" s="1"/>
  <c r="F12" i="3"/>
  <c r="F9" i="3"/>
  <c r="G9" i="3" s="1"/>
  <c r="F8" i="3"/>
  <c r="G8" i="3" s="1"/>
  <c r="F7" i="3"/>
  <c r="F28" i="3" l="1"/>
  <c r="G23" i="3"/>
  <c r="G15" i="3"/>
  <c r="F19" i="3"/>
  <c r="F11" i="3"/>
  <c r="F23" i="3"/>
  <c r="F15" i="3"/>
  <c r="F10" i="3" s="1"/>
  <c r="G7" i="3"/>
  <c r="G35" i="3"/>
  <c r="F35" i="3"/>
  <c r="G29" i="3"/>
  <c r="G28" i="3" s="1"/>
  <c r="G27" i="3" s="1"/>
  <c r="G12" i="3"/>
  <c r="G11" i="3" s="1"/>
  <c r="G20" i="3"/>
  <c r="G19" i="3" s="1"/>
  <c r="L54" i="4"/>
  <c r="M54" i="4" s="1"/>
  <c r="L53" i="4"/>
  <c r="M53" i="4" s="1"/>
  <c r="F27" i="3" l="1"/>
  <c r="F6" i="3"/>
  <c r="F6" i="10" s="1"/>
  <c r="G10" i="3"/>
  <c r="G6" i="3" s="1"/>
  <c r="G6" i="10" l="1"/>
  <c r="J11" i="6"/>
  <c r="K11" i="6" s="1"/>
  <c r="J9" i="6"/>
  <c r="K9" i="6" s="1"/>
  <c r="M45" i="4"/>
  <c r="L77" i="4"/>
  <c r="M77" i="4" s="1"/>
  <c r="L78" i="4"/>
  <c r="M78" i="4" s="1"/>
  <c r="L67" i="4"/>
  <c r="M67" i="4" s="1"/>
  <c r="M63" i="4"/>
  <c r="M64" i="4"/>
  <c r="L51" i="4"/>
  <c r="M51" i="4" s="1"/>
  <c r="L59" i="4"/>
  <c r="M59" i="4" s="1"/>
  <c r="L34" i="4"/>
  <c r="M34" i="4" s="1"/>
  <c r="L24" i="4"/>
  <c r="M24" i="4" s="1"/>
  <c r="L25" i="4"/>
  <c r="M25" i="4" s="1"/>
  <c r="L26" i="4"/>
  <c r="M26" i="4" s="1"/>
  <c r="L27" i="4"/>
  <c r="M27" i="4" s="1"/>
  <c r="L31" i="4"/>
  <c r="M31" i="4" s="1"/>
  <c r="L32" i="4"/>
  <c r="M32" i="4" s="1"/>
  <c r="L33" i="4"/>
  <c r="M33" i="4" s="1"/>
  <c r="K7" i="6" l="1"/>
  <c r="M57" i="4"/>
  <c r="M65" i="4"/>
  <c r="J78" i="6"/>
  <c r="K78" i="6" s="1"/>
  <c r="J79" i="6"/>
  <c r="K79" i="6" s="1"/>
  <c r="J77" i="6"/>
  <c r="K77" i="6" s="1"/>
  <c r="J73" i="6"/>
  <c r="K73" i="6" s="1"/>
  <c r="J74" i="6"/>
  <c r="K74" i="6" s="1"/>
  <c r="K65" i="6"/>
  <c r="K63" i="6" s="1"/>
  <c r="K6" i="6" s="1"/>
  <c r="J61" i="6"/>
  <c r="K61" i="6" s="1"/>
  <c r="J62" i="6"/>
  <c r="K62" i="6" s="1"/>
  <c r="J60" i="6"/>
  <c r="K60" i="6" s="1"/>
  <c r="J56" i="6"/>
  <c r="K56" i="6" s="1"/>
  <c r="J57" i="6"/>
  <c r="K57" i="6" s="1"/>
  <c r="J55" i="6"/>
  <c r="J51" i="6"/>
  <c r="K51" i="6" s="1"/>
  <c r="J52" i="6"/>
  <c r="K52" i="6" s="1"/>
  <c r="J45" i="6"/>
  <c r="J42" i="6"/>
  <c r="K42" i="6" s="1"/>
  <c r="J41" i="6"/>
  <c r="K41" i="6" s="1"/>
  <c r="J40" i="6"/>
  <c r="J36" i="6"/>
  <c r="K36" i="6" s="1"/>
  <c r="J37" i="6"/>
  <c r="K37" i="6" s="1"/>
  <c r="J35" i="6"/>
  <c r="K35" i="6" s="1"/>
  <c r="J31" i="6"/>
  <c r="K31" i="6" s="1"/>
  <c r="J32" i="6"/>
  <c r="K32" i="6" s="1"/>
  <c r="J30" i="6"/>
  <c r="K30" i="6" s="1"/>
  <c r="J26" i="6"/>
  <c r="K26" i="6" s="1"/>
  <c r="J27" i="6"/>
  <c r="K27" i="6" s="1"/>
  <c r="J22" i="6"/>
  <c r="K22" i="6" s="1"/>
  <c r="J18" i="6"/>
  <c r="K18" i="6" s="1"/>
  <c r="J19" i="6"/>
  <c r="K19" i="6" s="1"/>
  <c r="J14" i="6"/>
  <c r="K14" i="6" s="1"/>
  <c r="K33" i="6" l="1"/>
  <c r="K75" i="6"/>
  <c r="K12" i="6"/>
  <c r="K55" i="6"/>
  <c r="K53" i="6" s="1"/>
  <c r="J53" i="6"/>
  <c r="K45" i="6"/>
  <c r="K43" i="6" s="1"/>
  <c r="J43" i="6"/>
  <c r="K40" i="6"/>
  <c r="K38" i="6" s="1"/>
  <c r="J38" i="6"/>
  <c r="K28" i="6"/>
  <c r="K58" i="6"/>
  <c r="K20" i="6"/>
  <c r="M56" i="4"/>
  <c r="G11" i="10" s="1"/>
  <c r="J75" i="6"/>
  <c r="J63" i="6"/>
  <c r="J58" i="6"/>
  <c r="J33" i="6"/>
  <c r="J12" i="6"/>
  <c r="J7" i="6"/>
  <c r="J20" i="6"/>
  <c r="J28" i="6"/>
  <c r="L52" i="4"/>
  <c r="L55" i="4"/>
  <c r="M55" i="4" s="1"/>
  <c r="L47" i="4"/>
  <c r="M47" i="4" s="1"/>
  <c r="L48" i="4"/>
  <c r="M48" i="4" s="1"/>
  <c r="L46" i="4"/>
  <c r="M46" i="4" s="1"/>
  <c r="L42" i="4"/>
  <c r="M42" i="4" s="1"/>
  <c r="L43" i="4"/>
  <c r="M43" i="4" s="1"/>
  <c r="L38" i="4"/>
  <c r="M38" i="4" s="1"/>
  <c r="L23" i="4"/>
  <c r="M23" i="4" s="1"/>
  <c r="M21" i="4" s="1"/>
  <c r="L19" i="4"/>
  <c r="M19" i="4" s="1"/>
  <c r="L20" i="4"/>
  <c r="M20" i="4" s="1"/>
  <c r="L15" i="4"/>
  <c r="L12" i="4"/>
  <c r="M12" i="4" s="1"/>
  <c r="L10" i="4"/>
  <c r="G12" i="10" l="1"/>
  <c r="J6" i="6"/>
  <c r="F12" i="10" s="1"/>
  <c r="M44" i="4"/>
  <c r="M15" i="4"/>
  <c r="M13" i="4" s="1"/>
  <c r="L13" i="4"/>
  <c r="M36" i="4"/>
  <c r="M10" i="4"/>
  <c r="M8" i="4" s="1"/>
  <c r="L8" i="4"/>
  <c r="M52" i="4"/>
  <c r="M49" i="4" s="1"/>
  <c r="G10" i="10" s="1"/>
  <c r="L49" i="4"/>
  <c r="F10" i="10" s="1"/>
  <c r="L36" i="4"/>
  <c r="L44" i="4"/>
  <c r="L21" i="4"/>
  <c r="L65" i="4"/>
  <c r="L57" i="4"/>
  <c r="M7" i="4" l="1"/>
  <c r="M35" i="4"/>
  <c r="G9" i="10" s="1"/>
  <c r="L56" i="4"/>
  <c r="F11" i="10" s="1"/>
  <c r="L7" i="4"/>
  <c r="F8" i="10" s="1"/>
  <c r="L35" i="4"/>
  <c r="F9" i="10" s="1"/>
  <c r="G8" i="10" l="1"/>
  <c r="M6" i="4"/>
  <c r="G7" i="10" s="1"/>
  <c r="L6" i="4"/>
  <c r="G13" i="10" l="1"/>
  <c r="F7" i="10"/>
  <c r="F13" i="10"/>
</calcChain>
</file>

<file path=xl/sharedStrings.xml><?xml version="1.0" encoding="utf-8"?>
<sst xmlns="http://schemas.openxmlformats.org/spreadsheetml/2006/main" count="247" uniqueCount="160">
  <si>
    <t>SOLICITUD-CURRICULUM PREMIOS EXTRAORDINARIOS DE DOCTORADO</t>
  </si>
  <si>
    <t>NIF/NIE/PASAPORTE</t>
  </si>
  <si>
    <t>APELLIDOS</t>
  </si>
  <si>
    <t>NOMBRE</t>
  </si>
  <si>
    <t>TELÉFONO</t>
  </si>
  <si>
    <t>EMAIL</t>
  </si>
  <si>
    <t>FECHA DEFENSA DE TESIS</t>
  </si>
  <si>
    <t>CIENCIAS DE LA SALUD</t>
  </si>
  <si>
    <t>DATOS DEL SOLICITANTE</t>
  </si>
  <si>
    <t>Nº DOCUMENTO ACREDITATIVO</t>
  </si>
  <si>
    <t>B. EXPERIENCIA INVESTIGADORA</t>
  </si>
  <si>
    <t>TÍTULO</t>
  </si>
  <si>
    <t>AÑO</t>
  </si>
  <si>
    <t>Nº DE DOCUMENTO ACREDITATIVO</t>
  </si>
  <si>
    <t>VOLUMEN</t>
  </si>
  <si>
    <t>EDITORIAL</t>
  </si>
  <si>
    <t>Nº DE PATENTE</t>
  </si>
  <si>
    <t>PROGRAMA DE DOCTORADO</t>
  </si>
  <si>
    <t>DIRECCIÓN</t>
  </si>
  <si>
    <t>A1.- Tesis con Mención Internacional</t>
  </si>
  <si>
    <t>A2.- Tesis con Mención Doctorado Industrial</t>
  </si>
  <si>
    <t>A3.- Tesis en Cotutela</t>
  </si>
  <si>
    <t xml:space="preserve">A4.- Becas/contratos predoctorales y posdoctorales </t>
  </si>
  <si>
    <t>4.1.- Becas/contratos predoctorales asimilables a la figura de contratado predoctoral de la ley de la Ciencia</t>
  </si>
  <si>
    <t>4.2.- Becas/contratos predoctorales no asimilables a la figura de contratado predoctoral de la ley de la Ciencia</t>
  </si>
  <si>
    <t>4.3.- Becas/contratos posdoctorales de concurrencia competitiva</t>
  </si>
  <si>
    <t>4.4.- Becas/contratos posdoctorales no competitivos</t>
  </si>
  <si>
    <t>5.1.- En centros de investigación internacionales</t>
  </si>
  <si>
    <t>5.2.- En centros de investigación nacionales</t>
  </si>
  <si>
    <t>CUARTILES</t>
  </si>
  <si>
    <t>1º</t>
  </si>
  <si>
    <t>2º</t>
  </si>
  <si>
    <t>3º</t>
  </si>
  <si>
    <t>1er cuartil</t>
  </si>
  <si>
    <t>2º cuartil</t>
  </si>
  <si>
    <t>3er cuartil</t>
  </si>
  <si>
    <t>4º cuartil o sin posición SPI</t>
  </si>
  <si>
    <t>4º</t>
  </si>
  <si>
    <t>5º</t>
  </si>
  <si>
    <t>SI-NO</t>
  </si>
  <si>
    <t>SI</t>
  </si>
  <si>
    <t>NO</t>
  </si>
  <si>
    <t xml:space="preserve"> Nº trimestres</t>
  </si>
  <si>
    <t>Nº documento acreditativo</t>
  </si>
  <si>
    <t>B.1.2 Capítulos de libros</t>
  </si>
  <si>
    <t>CUARTILES_ARTICULOS</t>
  </si>
  <si>
    <t>4º cuartil</t>
  </si>
  <si>
    <t>Revista no indexada en JCR</t>
  </si>
  <si>
    <t>TIPO DE PATENTE</t>
  </si>
  <si>
    <t>Internacional</t>
  </si>
  <si>
    <t>Nacional</t>
  </si>
  <si>
    <t>POSICION_AUTOR</t>
  </si>
  <si>
    <t>C. OTROS MÉRITOS</t>
  </si>
  <si>
    <t>CONGRESO_NACIONAL</t>
  </si>
  <si>
    <t>Póster</t>
  </si>
  <si>
    <t>CONGRESO INTERNACIONAL</t>
  </si>
  <si>
    <t>TIPO</t>
  </si>
  <si>
    <t>PREMIO</t>
  </si>
  <si>
    <t>CURSO DEFENSA TESIS</t>
  </si>
  <si>
    <t>FECHA DE INICIO DE ESTUDIOS DE DOCTORADO</t>
  </si>
  <si>
    <t>FARMACIA</t>
  </si>
  <si>
    <t>BIOLOGÍA MOLECULAR, BIOMEDICINA E INVESTIGACIÓN CLÍNICA</t>
  </si>
  <si>
    <t>PROGRAMA</t>
  </si>
  <si>
    <t>A. TRAYECTORIA ACADÉMICA POSTERIOR A LA LICENCIATURA/GRADO</t>
  </si>
  <si>
    <t xml:space="preserve">B.1.1. Libros </t>
  </si>
  <si>
    <t>B.2. Participación en Proyectos de investigación o contratos Universidad-Empresa (LOU 68/83) en los que el candidato haya participado como investigador</t>
  </si>
  <si>
    <t>B.2.1 Proyectos competitivos de financiación pública</t>
  </si>
  <si>
    <t>B.2.2 Contratos 68/83 o proyecto no competitivo</t>
  </si>
  <si>
    <t>PROYECTO / CONTRATO</t>
  </si>
  <si>
    <t>B.3. Patentes y transferencia tecnológica: sólo se valorarán los resultados susceptibles de protección cuyo titular sea la Universidad de Sevilla y cuya obtención contenga resultados de la tesis doctoral</t>
  </si>
  <si>
    <t>Patente licenciada</t>
  </si>
  <si>
    <t>Patente concedida</t>
  </si>
  <si>
    <t>Ponencia invitada</t>
  </si>
  <si>
    <t>Comunicación oral</t>
  </si>
  <si>
    <t>PONENTE_CONFERENCIAS</t>
  </si>
  <si>
    <t>PONENTE_SEMINARIOS</t>
  </si>
  <si>
    <t>ESTANCIA</t>
  </si>
  <si>
    <t>B.1. Publicaciones en revistas científicas indexadas, capítulos de libros y libros (se valorará la producción cuya publicación haya sido resultado de la realización de la tesis doctoral, en función de los criterios que para cada campo científico reconoce la CNEAI).</t>
  </si>
  <si>
    <t>1er decil</t>
  </si>
  <si>
    <t>POSICION JCR</t>
  </si>
  <si>
    <t>B.4. Presentación comunicaciones a congresos y jornadas</t>
  </si>
  <si>
    <t>B.4.1 Participación en Congresos Nacionales</t>
  </si>
  <si>
    <t>B.4.2 Participación en Congresos Internacionales</t>
  </si>
  <si>
    <t>C1.Estancias de investigación inferiores a 3 meses (con vinculación contractual en US)</t>
  </si>
  <si>
    <t xml:space="preserve">C2. Otras becas o ayudas </t>
  </si>
  <si>
    <t>C.3. Artículos no relacionados con la Tesis Doctoral indexados JCR</t>
  </si>
  <si>
    <t>C.4. Artículos no relacionados con la Tesis Doctoral no indexados JCR</t>
  </si>
  <si>
    <t>C5. Participación como investigador en Proyectos de investigación o contratos Universidad-Empresa (LOU 68/83) no relacionados con la Tesis</t>
  </si>
  <si>
    <t>C.6. Patentes relativas a resultados susceptibles de protección cuyo titular sea la Universidad de Sevilla, cuya obtención no haya sido resultado de la realización de la tesis doctoral</t>
  </si>
  <si>
    <t>PATENTE</t>
  </si>
  <si>
    <t>Nº PATENTE</t>
  </si>
  <si>
    <t>C.7. Aportaciones a congresos no derivadas de la Tesis</t>
  </si>
  <si>
    <t>APORTACIÓN</t>
  </si>
  <si>
    <t>CONGRESO</t>
  </si>
  <si>
    <t>ACTIVIDAD</t>
  </si>
  <si>
    <t>REVISIÓN / INFORME</t>
  </si>
  <si>
    <t>Nº meses</t>
  </si>
  <si>
    <t>POSICION AUTOR</t>
  </si>
  <si>
    <t>6º</t>
  </si>
  <si>
    <t>7º</t>
  </si>
  <si>
    <t>2º, con director 1º o director coautor</t>
  </si>
  <si>
    <t>C.8. Premios a comunicaciones presentadas a congresos y otros similares</t>
  </si>
  <si>
    <t>CURSO</t>
  </si>
  <si>
    <t>RAMA CIENCIAS DE LA SALUD</t>
  </si>
  <si>
    <t>ENTIDAD FINANCIADORA</t>
  </si>
  <si>
    <t>TÍTULO PARTICIPACIÓN</t>
  </si>
  <si>
    <t>Nº SEMANAS</t>
  </si>
  <si>
    <t>BECA / AYUDA</t>
  </si>
  <si>
    <t>ARTICULO</t>
  </si>
  <si>
    <t>ENTIDAD</t>
  </si>
  <si>
    <t xml:space="preserve">B.1.3 Artículos científicos indexados con revisión por pares, serán evaluados en función del decil/cuartil donde se ubica la revista según su posición en el JCR del año de su publicación. Los ptos obtenidos para cada publicación serán corregidos dividiendo por el orden de firma del candidato si éste no firma el 1er lugar, o 2º en caso de que el 1er firmante sea director de la Tesis (no procederá corrección en caso de coautorías con los directores de Tesis y corresponding author). </t>
  </si>
  <si>
    <t>AUTOBAREMO</t>
  </si>
  <si>
    <t>CORRECCIÓN COMISION VALORACION</t>
  </si>
  <si>
    <t>A</t>
  </si>
  <si>
    <t>B</t>
  </si>
  <si>
    <t>C</t>
  </si>
  <si>
    <t>TOTAL</t>
  </si>
  <si>
    <t>NOMBRE Y APELLIDOS TUTOR/A</t>
  </si>
  <si>
    <t>NOMBRE Y APELLIDOS DIRECTOR/ES</t>
  </si>
  <si>
    <t>ANOTACIONES ADICIONALES DE LA COMISIÓN DE VALORACIÓN</t>
  </si>
  <si>
    <t>Notas aclaratorias (use este apartado para añadir alguna aclaración si le es necesario)</t>
  </si>
  <si>
    <t>APAR TADO</t>
  </si>
  <si>
    <t>AUTO BAREMO</t>
  </si>
  <si>
    <t>COM. VAL</t>
  </si>
  <si>
    <t>B1</t>
  </si>
  <si>
    <t>B2</t>
  </si>
  <si>
    <t>B3</t>
  </si>
  <si>
    <t>B4</t>
  </si>
  <si>
    <t>INSTRUCCIONES GENERALES</t>
  </si>
  <si>
    <t xml:space="preserve">Por favor, lea con detenimiento las siguientes instrucciones antes de cumplimentar </t>
  </si>
  <si>
    <t>1. Las comisiones de evaluación podrán cambiar un mérito de apartado en caso de estimar que no ha sido presentado en el apartado correcto.</t>
  </si>
  <si>
    <t>2. Solo serán objeto de evaluación los méritos relacionados en la solicitud-currículum del solicitante</t>
  </si>
  <si>
    <t>3. Solo serán objeto de evaluación aquellos méritos relacionados que sean evidenciados con el correspondiente documento</t>
  </si>
  <si>
    <t>4. A efectos de evaluación, se considerarán los méritos aportados hasta el año siguiente a la fecha de lectura de la tesis doctoral</t>
  </si>
  <si>
    <t>5. No se considerarán méritos anteriores a la fecha de inicio de los estudios de doctorado.</t>
  </si>
  <si>
    <t>6. No se considerarán los méritos si el documento acreditativo correspondiente no está identificado conforme indica la convocatoria</t>
  </si>
  <si>
    <t>7. No se considerará “contrato posdoctoral de concurrencia competitiva” cuando habiendo disfrutado de un contrato predoctoral, se haya optado a que el 4º año sea contrato posdoctoral sin concurrencia competitiva</t>
  </si>
  <si>
    <t>8. Recordamos que debe indicarse explícitamente el periodo disfrutado del contrato pre o postdoctoral</t>
  </si>
  <si>
    <t>9. Solo se declararán en el apartado B los méritos relacionados con la tesis doctoral. En este sentido, en lo referente a las publicaciones, debe indicarse con qué capítulo 16 de la tesis se relaciona la aportación. Los méritos no relacionados con la tesis serán valorados en el apartado C.</t>
  </si>
  <si>
    <t>10. Para los artículos del apartado B, el doctorando deberá ser preferentemente el primer autor de las publicaciones o ser el segundo, siempre que el primer firmante sea el director y que el doctorando especifique cuál ha sido su aportación científica, lo que deberá estar certificado por el director. En el caso de que la aportación sea un libro, el doctorando deberá figurar en el primer lugar de la autoría.</t>
  </si>
  <si>
    <t>11. En las áreas en las que los usos de orden de autores sean distintos, la posición del doctorando entre los autores deberá quedar justificada</t>
  </si>
  <si>
    <t>12. No se considerarán capítulos de libros las publicaciones incluidas en las Actas (proceedings) de un congreso ni en los libros de abstracts.</t>
  </si>
  <si>
    <t>13. La acreditación de las estancias en centros de investigación deberá presentarse acompañada de un informe del director de la tesis doctoral acerca de la relación de la estancia con la elaboración de la tesis. En el caso en que no se justifique, no se valorará.</t>
  </si>
  <si>
    <t>14. No se computarán aquellos proyectos o contratos 68/83 en los que el candidato haya participado como contratado asociado o con cargo a ese Proyecto o Contrato. Solo en los que haya formado parte como investigador principal o equipo investigador o de trabajo/colaborador. Solo se otorgarán las puntuaciones a aquellos proyectos/contratos acreditados por el Vicerrector de Investigación o figura equivalente (no se considerarán certificaciones del Investigador Principal del proyecto</t>
  </si>
  <si>
    <t>15. Los méritos que se valorarán en el apartado B.3. se acreditarán mediante certificado expedido por el Secretariado de Transferencia de Conocimiento y Emprendimiento de la Universidad de Sevilla</t>
  </si>
  <si>
    <t>16.Los contratos predoctorales y posdoctorales que se aleguen en el apartado correspondiente deberán estar referidos únicamente a contratos de investigación u homólogos financiados a través de convocatorias competitivas conforme a lo establecido en la Ley 14/2011, de 1 de junio, de la Ciencia, la Tecnología y la Innovación.</t>
  </si>
  <si>
    <t>17. Se podrán utilizar cantidades con decimales para la valoración de méritos que se computen por tiempo (por ejemplo, periodos de estancias).</t>
  </si>
  <si>
    <t>19. En B.1.3 se debe incluir toda la información identificativa de la publicación y sus índices de impacto. No se considerará en el apartado C de “otros méritos” los contratos ya evaluados en el apartado A.4.</t>
  </si>
  <si>
    <t>20. En el apartado C, “otros méritos”, no se evaluarán méritos de docencia universitaria, ya que los Premios Extraordinarios consideran los resultados de investigación derivados de la tesis doctoral. Sí podrán considerarse acreditaciones de ANECA o actividades de divulgación científica.</t>
  </si>
  <si>
    <t>21. En la valoración de las tesis de cada programa, cuando algún candidato supere el máximo de la puntuación establecida en algún apartado, al candidato que obtenga la puntuación máxima se le atribuirá la máxima puntuación del apartado y a los demás candidatos se les multiplicará la puntuación obtenida por un coeficiente de normalización, dado por:
a. Coeficiente normalización = (Máxima puntuación establecida) / (Puntuación candidato con puntuación máxima)
b. Este coeficiente no se aplica en el apartado A</t>
  </si>
  <si>
    <t>22. El umbral mínimo de puntuación para otorgar PED será de 35 puntos</t>
  </si>
  <si>
    <t>18. En el caso de contratos post, solo se tendrán en cuenta los meses que se disfruten en el año posterior a la defensa de la tesis, no aquellos obtenidos en esa fecha aunque no disfrutados. Se diferenciará entre contratos a tiempo completo (100% de la puntuación correspondiente) y tiempo parcial (50%).</t>
  </si>
  <si>
    <t>(*) Para periodos de estancias superiores a un trimestre podrá introducir números decimales. Para estancias inferiores a un trimestre computar en el apartado C.3 (Otros méritos)</t>
  </si>
  <si>
    <t>A5.- Estancias predoctorales y posdoctorales (*)</t>
  </si>
  <si>
    <t>C.9.  Premios de Investigación de reconocido prestigio (no recogidos en anteriores apartados)</t>
  </si>
  <si>
    <t>C.10. Actividades de Divulgación científica o Transferencia del Conocimiento</t>
  </si>
  <si>
    <t>C.11.Informe técnico o revisión de artículos científicos</t>
  </si>
  <si>
    <t>C.12.Cualquier otro mérito alegado, que parezca razonable de valorar y que no se contemple en apartados previos</t>
  </si>
  <si>
    <t>MÉRITO</t>
  </si>
  <si>
    <t>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</si>
</sst>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b/>
      <sz val="16"/>
      <color theme="1"/>
      <name val="Arial Narrow"/>
      <family val="2"/>
    </font>
    <font>
      <b/>
      <sz val="14"/>
      <color theme="1"/>
      <name val="Calibri"/>
      <family val="2"/>
      <scheme val="minor"/>
    </font>
    <font>
      <sz val="14"/>
      <name val="Arial Narrow"/>
      <family val="2"/>
    </font>
    <font>
      <b/>
      <sz val="16"/>
      <color theme="0"/>
      <name val="Arial Narrow"/>
      <family val="2"/>
    </font>
    <font>
      <b/>
      <sz val="11"/>
      <color theme="0"/>
      <name val="Arial Narrow"/>
      <family val="2"/>
    </font>
    <font>
      <b/>
      <sz val="14"/>
      <color theme="0"/>
      <name val="Arial Narrow"/>
      <family val="2"/>
    </font>
    <font>
      <b/>
      <sz val="18"/>
      <color theme="0"/>
      <name val="Arial Narrow"/>
      <family val="2"/>
    </font>
    <font>
      <sz val="12"/>
      <name val="Arial Narrow"/>
      <family val="2"/>
    </font>
    <font>
      <sz val="10"/>
      <name val="Arial Narrow"/>
      <family val="2"/>
    </font>
    <font>
      <b/>
      <sz val="16"/>
      <color theme="7" tint="0.39997558519241921"/>
      <name val="Arial Narrow"/>
      <family val="2"/>
    </font>
    <font>
      <sz val="11"/>
      <color theme="1"/>
      <name val="Arial Narrow"/>
      <family val="2"/>
    </font>
    <font>
      <sz val="11"/>
      <name val="Arial Narrow"/>
      <family val="2"/>
    </font>
    <font>
      <b/>
      <sz val="11"/>
      <color theme="1"/>
      <name val="Arial Narrow"/>
      <family val="2"/>
    </font>
    <font>
      <b/>
      <sz val="11"/>
      <color theme="0" tint="-0.34998626667073579"/>
      <name val="Calibri"/>
      <family val="2"/>
      <scheme val="minor"/>
    </font>
    <font>
      <sz val="11"/>
      <color theme="0" tint="-0.34998626667073579"/>
      <name val="Calibri"/>
      <family val="2"/>
      <scheme val="minor"/>
    </font>
    <font>
      <b/>
      <sz val="11"/>
      <name val="Calibri"/>
      <family val="2"/>
      <scheme val="minor"/>
    </font>
    <font>
      <sz val="11"/>
      <name val="Calibri"/>
      <family val="2"/>
      <scheme val="minor"/>
    </font>
    <font>
      <b/>
      <sz val="11"/>
      <color theme="2" tint="-0.499984740745262"/>
      <name val="Calibri"/>
      <family val="2"/>
      <scheme val="minor"/>
    </font>
    <font>
      <sz val="11"/>
      <color theme="2" tint="-0.499984740745262"/>
      <name val="Calibri"/>
      <family val="2"/>
      <scheme val="minor"/>
    </font>
    <font>
      <b/>
      <sz val="16"/>
      <color rgb="FFFFC000"/>
      <name val="Arial Narrow"/>
      <family val="2"/>
    </font>
    <font>
      <b/>
      <sz val="12"/>
      <color theme="1"/>
      <name val="Arial Narrow"/>
      <family val="2"/>
    </font>
    <font>
      <b/>
      <sz val="16"/>
      <name val="Arial Narrow"/>
      <family val="2"/>
    </font>
    <font>
      <b/>
      <sz val="12"/>
      <color theme="0"/>
      <name val="Arial Narrow"/>
      <family val="2"/>
    </font>
    <font>
      <b/>
      <sz val="16"/>
      <color theme="1" tint="0.14999847407452621"/>
      <name val="Arial Narrow"/>
      <family val="2"/>
    </font>
    <font>
      <b/>
      <sz val="14"/>
      <color theme="1" tint="0.14999847407452621"/>
      <name val="Arial Narrow"/>
      <family val="2"/>
    </font>
    <font>
      <b/>
      <sz val="12"/>
      <color theme="1" tint="0.14999847407452621"/>
      <name val="Arial Narrow"/>
      <family val="2"/>
    </font>
    <font>
      <b/>
      <sz val="18"/>
      <color rgb="FFFF5050"/>
      <name val="Arial Narrow"/>
      <family val="2"/>
    </font>
    <font>
      <sz val="12"/>
      <color theme="1"/>
      <name val="Arial Narrow"/>
      <family val="2"/>
    </font>
    <font>
      <b/>
      <sz val="14"/>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5"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302">
    <xf numFmtId="0" fontId="0" fillId="0" borderId="0" xfId="0"/>
    <xf numFmtId="0" fontId="0" fillId="3" borderId="0" xfId="0" applyFill="1" applyProtection="1">
      <protection hidden="1"/>
    </xf>
    <xf numFmtId="0" fontId="1" fillId="3" borderId="0" xfId="0" applyFont="1" applyFill="1" applyProtection="1">
      <protection hidden="1"/>
    </xf>
    <xf numFmtId="0" fontId="0" fillId="3" borderId="0" xfId="0" applyFill="1" applyAlignment="1" applyProtection="1">
      <alignment horizontal="left"/>
      <protection hidden="1"/>
    </xf>
    <xf numFmtId="0" fontId="4" fillId="5" borderId="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13" fillId="5" borderId="13" xfId="0" applyFont="1" applyFill="1" applyBorder="1" applyAlignment="1" applyProtection="1">
      <alignment horizontal="center" vertical="center"/>
      <protection locked="0"/>
    </xf>
    <xf numFmtId="0" fontId="13" fillId="5" borderId="26" xfId="0" applyFont="1" applyFill="1" applyBorder="1" applyAlignment="1" applyProtection="1">
      <alignment horizontal="center" vertical="center"/>
      <protection locked="0"/>
    </xf>
    <xf numFmtId="0" fontId="0" fillId="0" borderId="9" xfId="0" applyBorder="1"/>
    <xf numFmtId="0" fontId="0" fillId="0" borderId="10" xfId="0" applyBorder="1"/>
    <xf numFmtId="0" fontId="0" fillId="0" borderId="11" xfId="0" applyBorder="1"/>
    <xf numFmtId="0" fontId="0" fillId="0" borderId="23" xfId="0" applyBorder="1"/>
    <xf numFmtId="0" fontId="0" fillId="0" borderId="25" xfId="0" applyBorder="1"/>
    <xf numFmtId="0" fontId="13" fillId="5" borderId="1" xfId="0" applyFont="1" applyFill="1" applyBorder="1" applyAlignment="1" applyProtection="1">
      <alignment vertical="center"/>
      <protection locked="0"/>
    </xf>
    <xf numFmtId="0" fontId="1" fillId="0" borderId="7" xfId="0" applyFont="1" applyBorder="1"/>
    <xf numFmtId="0" fontId="0" fillId="0" borderId="31" xfId="0" applyBorder="1"/>
    <xf numFmtId="0" fontId="0" fillId="0" borderId="30" xfId="0" applyBorder="1"/>
    <xf numFmtId="0" fontId="1" fillId="0" borderId="32" xfId="0" applyFont="1" applyBorder="1"/>
    <xf numFmtId="14" fontId="4" fillId="5" borderId="1" xfId="0" applyNumberFormat="1" applyFont="1" applyFill="1" applyBorder="1" applyAlignment="1" applyProtection="1">
      <alignment horizontal="center" vertical="center"/>
      <protection locked="0"/>
    </xf>
    <xf numFmtId="14" fontId="4" fillId="5" borderId="18" xfId="0" applyNumberFormat="1" applyFont="1" applyFill="1" applyBorder="1" applyAlignment="1" applyProtection="1">
      <alignment horizontal="center" vertical="center"/>
      <protection locked="0"/>
    </xf>
    <xf numFmtId="14" fontId="4" fillId="5" borderId="13" xfId="0" applyNumberFormat="1" applyFont="1" applyFill="1" applyBorder="1" applyAlignment="1" applyProtection="1">
      <alignment horizontal="center" vertical="center"/>
      <protection locked="0"/>
    </xf>
    <xf numFmtId="0" fontId="15" fillId="0" borderId="7" xfId="0" applyFont="1" applyBorder="1"/>
    <xf numFmtId="0" fontId="16" fillId="0" borderId="8" xfId="0" applyFont="1" applyBorder="1"/>
    <xf numFmtId="0" fontId="16" fillId="0" borderId="10" xfId="0" applyFont="1" applyBorder="1"/>
    <xf numFmtId="0" fontId="16" fillId="0" borderId="0" xfId="0" applyFont="1" applyAlignment="1">
      <alignment horizontal="left"/>
    </xf>
    <xf numFmtId="0" fontId="16" fillId="0" borderId="23" xfId="0" applyFont="1" applyBorder="1"/>
    <xf numFmtId="0" fontId="16" fillId="0" borderId="24" xfId="0" applyFont="1" applyBorder="1" applyAlignment="1">
      <alignment horizontal="left"/>
    </xf>
    <xf numFmtId="0" fontId="1" fillId="0" borderId="10" xfId="0" applyFont="1" applyBorder="1"/>
    <xf numFmtId="0" fontId="0" fillId="0" borderId="7" xfId="0" applyBorder="1"/>
    <xf numFmtId="0" fontId="1" fillId="0" borderId="16" xfId="0" applyFont="1" applyBorder="1"/>
    <xf numFmtId="0" fontId="0" fillId="0" borderId="38" xfId="0" applyBorder="1"/>
    <xf numFmtId="0" fontId="17" fillId="0" borderId="7" xfId="0" applyFont="1" applyBorder="1"/>
    <xf numFmtId="0" fontId="18" fillId="0" borderId="9" xfId="0" applyFont="1" applyBorder="1"/>
    <xf numFmtId="0" fontId="18" fillId="0" borderId="10" xfId="0" applyFont="1" applyBorder="1" applyAlignment="1">
      <alignment horizontal="center"/>
    </xf>
    <xf numFmtId="0" fontId="18" fillId="0" borderId="11" xfId="0" applyFont="1" applyBorder="1" applyAlignment="1">
      <alignment horizontal="center"/>
    </xf>
    <xf numFmtId="0" fontId="0" fillId="0" borderId="8" xfId="0" applyBorder="1"/>
    <xf numFmtId="0" fontId="0" fillId="0" borderId="0" xfId="0" applyAlignment="1">
      <alignment horizontal="left"/>
    </xf>
    <xf numFmtId="0" fontId="0" fillId="0" borderId="24" xfId="0" applyBorder="1" applyAlignment="1">
      <alignment horizontal="left"/>
    </xf>
    <xf numFmtId="0" fontId="18" fillId="0" borderId="7" xfId="0" applyFont="1" applyBorder="1" applyAlignment="1">
      <alignment horizontal="center"/>
    </xf>
    <xf numFmtId="0" fontId="18" fillId="0" borderId="9" xfId="0" applyFont="1" applyBorder="1" applyAlignment="1">
      <alignment horizontal="center"/>
    </xf>
    <xf numFmtId="0" fontId="18" fillId="0" borderId="23" xfId="0" applyFont="1" applyBorder="1" applyAlignment="1">
      <alignment horizontal="center"/>
    </xf>
    <xf numFmtId="0" fontId="18" fillId="0" borderId="25" xfId="0" applyFont="1" applyBorder="1" applyAlignment="1">
      <alignment horizontal="center"/>
    </xf>
    <xf numFmtId="0" fontId="19" fillId="0" borderId="7" xfId="0" applyFont="1" applyBorder="1"/>
    <xf numFmtId="0" fontId="20" fillId="0" borderId="9" xfId="0" applyFont="1" applyBorder="1"/>
    <xf numFmtId="0" fontId="20" fillId="0" borderId="10" xfId="0" applyFont="1" applyBorder="1"/>
    <xf numFmtId="0" fontId="20" fillId="0" borderId="11" xfId="0" applyFont="1" applyBorder="1"/>
    <xf numFmtId="0" fontId="20" fillId="0" borderId="23" xfId="0" applyFont="1" applyBorder="1"/>
    <xf numFmtId="0" fontId="20" fillId="0" borderId="25" xfId="0" applyFont="1" applyBorder="1"/>
    <xf numFmtId="0" fontId="13" fillId="5" borderId="4" xfId="0" applyFont="1" applyFill="1" applyBorder="1" applyAlignment="1" applyProtection="1">
      <alignment vertical="center"/>
      <protection locked="0"/>
    </xf>
    <xf numFmtId="0" fontId="4" fillId="5" borderId="1" xfId="0" applyFont="1" applyFill="1" applyBorder="1" applyAlignment="1" applyProtection="1">
      <alignment vertical="center"/>
      <protection locked="0"/>
    </xf>
    <xf numFmtId="0" fontId="13" fillId="5" borderId="35" xfId="0" applyFont="1" applyFill="1" applyBorder="1" applyAlignment="1" applyProtection="1">
      <alignment horizontal="center" vertical="center"/>
      <protection locked="0"/>
    </xf>
    <xf numFmtId="0" fontId="13" fillId="5" borderId="27" xfId="0" applyFont="1" applyFill="1" applyBorder="1" applyAlignment="1" applyProtection="1">
      <alignment vertical="center"/>
      <protection locked="0"/>
    </xf>
    <xf numFmtId="0" fontId="0" fillId="3" borderId="0" xfId="0" applyFill="1"/>
    <xf numFmtId="0" fontId="0" fillId="3" borderId="0" xfId="0" applyFill="1" applyAlignment="1">
      <alignment horizontal="center"/>
    </xf>
    <xf numFmtId="0" fontId="0" fillId="2" borderId="7" xfId="0" applyFill="1" applyBorder="1" applyAlignment="1">
      <alignment horizontal="left"/>
    </xf>
    <xf numFmtId="0" fontId="2" fillId="2" borderId="8" xfId="0" applyFont="1" applyFill="1" applyBorder="1" applyAlignment="1">
      <alignment horizontal="left" indent="1"/>
    </xf>
    <xf numFmtId="0" fontId="0" fillId="2" borderId="9" xfId="0" applyFill="1" applyBorder="1" applyAlignment="1">
      <alignment horizontal="center"/>
    </xf>
    <xf numFmtId="0" fontId="0" fillId="2" borderId="10" xfId="0" applyFill="1" applyBorder="1" applyAlignment="1">
      <alignment horizontal="left"/>
    </xf>
    <xf numFmtId="0" fontId="2" fillId="2" borderId="0" xfId="0" applyFont="1" applyFill="1" applyAlignment="1">
      <alignment horizontal="left" indent="1"/>
    </xf>
    <xf numFmtId="0" fontId="0" fillId="2" borderId="11" xfId="0" applyFill="1" applyBorder="1" applyAlignment="1">
      <alignment horizontal="center"/>
    </xf>
    <xf numFmtId="0" fontId="7" fillId="7" borderId="19" xfId="0" applyFont="1" applyFill="1" applyBorder="1" applyAlignment="1">
      <alignment vertical="center"/>
    </xf>
    <xf numFmtId="0" fontId="7" fillId="7" borderId="2" xfId="0" applyFont="1" applyFill="1" applyBorder="1" applyAlignment="1">
      <alignment vertical="center"/>
    </xf>
    <xf numFmtId="0" fontId="6" fillId="7" borderId="20" xfId="0" applyFont="1" applyFill="1" applyBorder="1" applyAlignment="1">
      <alignment horizontal="center" vertical="center" wrapText="1"/>
    </xf>
    <xf numFmtId="0" fontId="1" fillId="3" borderId="0" xfId="0" applyFont="1" applyFill="1"/>
    <xf numFmtId="0" fontId="12" fillId="0" borderId="5" xfId="0" applyFont="1" applyBorder="1" applyAlignment="1">
      <alignment horizontal="center" vertical="center" wrapText="1"/>
    </xf>
    <xf numFmtId="0" fontId="0" fillId="3" borderId="0" xfId="0" applyFill="1" applyAlignment="1">
      <alignment horizontal="left"/>
    </xf>
    <xf numFmtId="0" fontId="12" fillId="5" borderId="5" xfId="0" applyFont="1" applyFill="1" applyBorder="1" applyAlignment="1" applyProtection="1">
      <alignment horizontal="center" vertical="center" wrapText="1"/>
      <protection locked="0"/>
    </xf>
    <xf numFmtId="0" fontId="0" fillId="3" borderId="0" xfId="0" applyFill="1" applyProtection="1">
      <protection locked="0"/>
    </xf>
    <xf numFmtId="0" fontId="12" fillId="5" borderId="15" xfId="0" applyFont="1" applyFill="1" applyBorder="1" applyAlignment="1" applyProtection="1">
      <alignment horizontal="center" vertical="center" wrapText="1"/>
      <protection locked="0"/>
    </xf>
    <xf numFmtId="0" fontId="2" fillId="2" borderId="9" xfId="0" applyFont="1" applyFill="1" applyBorder="1" applyAlignment="1">
      <alignment horizontal="left" indent="1"/>
    </xf>
    <xf numFmtId="0" fontId="2" fillId="2" borderId="11" xfId="0" applyFont="1" applyFill="1" applyBorder="1" applyAlignment="1">
      <alignment horizontal="left" indent="1"/>
    </xf>
    <xf numFmtId="0" fontId="7" fillId="7" borderId="7" xfId="0" applyFont="1" applyFill="1" applyBorder="1" applyAlignment="1">
      <alignment vertical="center"/>
    </xf>
    <xf numFmtId="0" fontId="7" fillId="7" borderId="8" xfId="0" applyFont="1" applyFill="1" applyBorder="1" applyAlignment="1">
      <alignment vertical="center"/>
    </xf>
    <xf numFmtId="0" fontId="7" fillId="7" borderId="9" xfId="0" applyFont="1" applyFill="1" applyBorder="1" applyAlignment="1">
      <alignment vertical="center"/>
    </xf>
    <xf numFmtId="0" fontId="10" fillId="4" borderId="0" xfId="0" applyFont="1" applyFill="1" applyAlignment="1">
      <alignment horizontal="center" vertical="center" wrapText="1"/>
    </xf>
    <xf numFmtId="0" fontId="7" fillId="8" borderId="7" xfId="0" applyFont="1" applyFill="1" applyBorder="1" applyAlignment="1">
      <alignment vertical="center"/>
    </xf>
    <xf numFmtId="0" fontId="7" fillId="8" borderId="8" xfId="0" applyFont="1" applyFill="1" applyBorder="1" applyAlignment="1">
      <alignment vertical="center"/>
    </xf>
    <xf numFmtId="0" fontId="7" fillId="8" borderId="9" xfId="0" applyFont="1" applyFill="1" applyBorder="1" applyAlignment="1">
      <alignment vertical="center"/>
    </xf>
    <xf numFmtId="0" fontId="10" fillId="4" borderId="6" xfId="0" applyFont="1" applyFill="1" applyBorder="1" applyAlignment="1">
      <alignment horizontal="center" vertical="center" wrapText="1"/>
    </xf>
    <xf numFmtId="0" fontId="1" fillId="3" borderId="0" xfId="0" applyFont="1" applyFill="1" applyAlignment="1">
      <alignment horizontal="left" vertical="center"/>
    </xf>
    <xf numFmtId="0" fontId="10" fillId="4" borderId="11" xfId="0" applyFont="1" applyFill="1" applyBorder="1" applyAlignment="1">
      <alignment horizontal="center" vertical="center" wrapText="1"/>
    </xf>
    <xf numFmtId="0" fontId="7" fillId="8" borderId="0" xfId="0" applyFont="1" applyFill="1" applyAlignment="1">
      <alignment vertical="center"/>
    </xf>
    <xf numFmtId="0" fontId="7" fillId="8" borderId="10" xfId="0" applyFont="1" applyFill="1" applyBorder="1" applyAlignment="1">
      <alignment vertical="center"/>
    </xf>
    <xf numFmtId="0" fontId="7" fillId="8" borderId="11" xfId="0" applyFont="1" applyFill="1" applyBorder="1" applyAlignment="1">
      <alignment vertical="center"/>
    </xf>
    <xf numFmtId="0" fontId="6" fillId="9" borderId="40" xfId="0" applyFont="1" applyFill="1" applyBorder="1" applyAlignment="1" applyProtection="1">
      <alignment horizontal="center" vertical="center"/>
      <protection locked="0"/>
    </xf>
    <xf numFmtId="0" fontId="6" fillId="10" borderId="40" xfId="0" applyFont="1" applyFill="1" applyBorder="1" applyAlignment="1" applyProtection="1">
      <alignment horizontal="center" vertical="center"/>
      <protection locked="0"/>
    </xf>
    <xf numFmtId="0" fontId="6" fillId="9" borderId="42" xfId="0" applyFont="1" applyFill="1" applyBorder="1" applyAlignment="1" applyProtection="1">
      <alignment horizontal="center" vertical="center"/>
      <protection locked="0"/>
    </xf>
    <xf numFmtId="0" fontId="6" fillId="9" borderId="43" xfId="0" applyFont="1" applyFill="1" applyBorder="1" applyAlignment="1" applyProtection="1">
      <alignment horizontal="center" vertical="center"/>
      <protection locked="0"/>
    </xf>
    <xf numFmtId="0" fontId="6" fillId="10" borderId="43" xfId="0" applyFont="1" applyFill="1" applyBorder="1" applyAlignment="1" applyProtection="1">
      <alignment horizontal="center" vertical="center"/>
      <protection locked="0"/>
    </xf>
    <xf numFmtId="0" fontId="13" fillId="5" borderId="27" xfId="0" applyFont="1" applyFill="1" applyBorder="1" applyAlignment="1" applyProtection="1">
      <alignment horizontal="center" vertical="center"/>
      <protection locked="0"/>
    </xf>
    <xf numFmtId="0" fontId="6" fillId="9" borderId="28" xfId="0" applyFont="1" applyFill="1" applyBorder="1" applyAlignment="1" applyProtection="1">
      <alignment horizontal="center" vertical="center"/>
      <protection locked="0"/>
    </xf>
    <xf numFmtId="0" fontId="6" fillId="10" borderId="28"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21" fillId="6" borderId="32" xfId="0" applyFont="1" applyFill="1" applyBorder="1" applyAlignment="1">
      <alignment horizontal="center" vertical="center"/>
    </xf>
    <xf numFmtId="0" fontId="12" fillId="3" borderId="0" xfId="0" applyFont="1" applyFill="1"/>
    <xf numFmtId="0" fontId="23" fillId="10" borderId="40" xfId="0" applyFont="1" applyFill="1" applyBorder="1" applyAlignment="1">
      <alignment horizontal="center" vertical="center"/>
    </xf>
    <xf numFmtId="0" fontId="11" fillId="8" borderId="40" xfId="0" applyFont="1" applyFill="1" applyBorder="1" applyAlignment="1">
      <alignment horizontal="center" vertical="center"/>
    </xf>
    <xf numFmtId="0" fontId="7" fillId="9" borderId="40" xfId="0" applyFont="1" applyFill="1" applyBorder="1" applyAlignment="1">
      <alignment horizontal="center" vertical="center"/>
    </xf>
    <xf numFmtId="0" fontId="10" fillId="2" borderId="13" xfId="0" applyFont="1" applyFill="1" applyBorder="1" applyAlignment="1">
      <alignment horizontal="center" vertical="center"/>
    </xf>
    <xf numFmtId="0" fontId="1" fillId="2" borderId="16" xfId="0" applyFont="1" applyFill="1" applyBorder="1"/>
    <xf numFmtId="0" fontId="0" fillId="2" borderId="9" xfId="0" applyFill="1" applyBorder="1" applyAlignment="1">
      <alignment horizontal="left" indent="1"/>
    </xf>
    <xf numFmtId="0" fontId="1" fillId="2" borderId="17" xfId="0" applyFont="1" applyFill="1" applyBorder="1"/>
    <xf numFmtId="0" fontId="0" fillId="2" borderId="11" xfId="0" applyFill="1" applyBorder="1" applyAlignment="1">
      <alignment horizontal="left" indent="1"/>
    </xf>
    <xf numFmtId="0" fontId="21" fillId="11" borderId="47" xfId="0" applyFont="1" applyFill="1" applyBorder="1" applyAlignment="1">
      <alignment horizontal="center" vertical="center"/>
    </xf>
    <xf numFmtId="0" fontId="3" fillId="4" borderId="18" xfId="0" applyFont="1" applyFill="1" applyBorder="1" applyAlignment="1">
      <alignment horizontal="center"/>
    </xf>
    <xf numFmtId="0" fontId="3" fillId="4" borderId="1" xfId="0" applyFont="1" applyFill="1" applyBorder="1" applyAlignment="1">
      <alignment horizontal="center"/>
    </xf>
    <xf numFmtId="0" fontId="3" fillId="4" borderId="13" xfId="0" applyFont="1" applyFill="1" applyBorder="1" applyAlignment="1">
      <alignment horizontal="center"/>
    </xf>
    <xf numFmtId="0" fontId="21" fillId="11" borderId="13" xfId="0" applyFont="1" applyFill="1" applyBorder="1" applyAlignment="1">
      <alignment horizontal="center" vertical="center"/>
    </xf>
    <xf numFmtId="0" fontId="21" fillId="11" borderId="35" xfId="0" applyFont="1" applyFill="1" applyBorder="1" applyAlignment="1">
      <alignment horizontal="center" vertical="center"/>
    </xf>
    <xf numFmtId="0" fontId="3" fillId="4" borderId="18" xfId="0" applyFont="1" applyFill="1" applyBorder="1" applyAlignment="1">
      <alignment horizontal="center" wrapText="1"/>
    </xf>
    <xf numFmtId="0" fontId="3" fillId="4" borderId="1" xfId="0" applyFont="1" applyFill="1" applyBorder="1" applyAlignment="1">
      <alignment horizontal="center" wrapText="1"/>
    </xf>
    <xf numFmtId="14" fontId="27" fillId="3" borderId="6" xfId="0" applyNumberFormat="1" applyFont="1" applyFill="1" applyBorder="1" applyAlignment="1">
      <alignment horizontal="center" vertical="center"/>
    </xf>
    <xf numFmtId="14" fontId="27" fillId="3" borderId="36" xfId="0" applyNumberFormat="1" applyFont="1" applyFill="1" applyBorder="1" applyAlignment="1">
      <alignment horizontal="center" vertical="center"/>
    </xf>
    <xf numFmtId="0" fontId="2" fillId="3" borderId="0" xfId="0" applyFont="1" applyFill="1" applyAlignment="1">
      <alignment horizontal="left" indent="1"/>
    </xf>
    <xf numFmtId="0" fontId="26" fillId="3" borderId="0" xfId="0" applyFont="1" applyFill="1" applyAlignment="1">
      <alignment vertical="center"/>
    </xf>
    <xf numFmtId="0" fontId="2" fillId="3" borderId="11" xfId="0" applyFont="1" applyFill="1" applyBorder="1" applyAlignment="1">
      <alignment horizontal="left" indent="1"/>
    </xf>
    <xf numFmtId="0" fontId="2" fillId="3" borderId="24" xfId="0" applyFont="1" applyFill="1" applyBorder="1" applyAlignment="1">
      <alignment horizontal="left" indent="1"/>
    </xf>
    <xf numFmtId="14" fontId="27" fillId="3" borderId="24" xfId="0" applyNumberFormat="1" applyFont="1" applyFill="1" applyBorder="1" applyAlignment="1">
      <alignment horizontal="center" vertical="center"/>
    </xf>
    <xf numFmtId="0" fontId="2" fillId="3" borderId="25" xfId="0" applyFont="1" applyFill="1" applyBorder="1" applyAlignment="1">
      <alignment horizontal="left" indent="1"/>
    </xf>
    <xf numFmtId="0" fontId="2" fillId="0" borderId="0" xfId="0" applyFont="1" applyAlignment="1">
      <alignment horizontal="left" indent="1"/>
    </xf>
    <xf numFmtId="14" fontId="27" fillId="3" borderId="25" xfId="0" applyNumberFormat="1" applyFont="1" applyFill="1" applyBorder="1" applyAlignment="1">
      <alignment horizontal="center" vertical="center"/>
    </xf>
    <xf numFmtId="0" fontId="13" fillId="5" borderId="4" xfId="0" applyFont="1" applyFill="1" applyBorder="1" applyAlignment="1" applyProtection="1">
      <alignment horizontal="center" vertical="center"/>
      <protection locked="0"/>
    </xf>
    <xf numFmtId="0" fontId="13" fillId="5" borderId="22"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0" fontId="7" fillId="6" borderId="44" xfId="0" applyFont="1" applyFill="1" applyBorder="1" applyAlignment="1">
      <alignment horizontal="center" vertical="center"/>
    </xf>
    <xf numFmtId="0" fontId="7" fillId="6" borderId="18" xfId="0" applyFont="1" applyFill="1" applyBorder="1" applyAlignment="1">
      <alignment horizontal="center" vertical="center"/>
    </xf>
    <xf numFmtId="0" fontId="6" fillId="6" borderId="18" xfId="0" applyFont="1" applyFill="1" applyBorder="1" applyAlignment="1">
      <alignment horizontal="center" vertical="center"/>
    </xf>
    <xf numFmtId="0" fontId="24" fillId="11" borderId="13" xfId="0" applyFont="1" applyFill="1" applyBorder="1" applyAlignment="1">
      <alignment horizontal="center" vertical="center"/>
    </xf>
    <xf numFmtId="0" fontId="7" fillId="6" borderId="33" xfId="0" applyFont="1" applyFill="1" applyBorder="1" applyAlignment="1">
      <alignment horizontal="center" vertical="center"/>
    </xf>
    <xf numFmtId="0" fontId="24" fillId="6" borderId="48" xfId="0" applyFont="1" applyFill="1" applyBorder="1" applyAlignment="1">
      <alignment horizontal="center" vertical="center"/>
    </xf>
    <xf numFmtId="0" fontId="9" fillId="5" borderId="13" xfId="0" applyFont="1" applyFill="1" applyBorder="1" applyAlignment="1" applyProtection="1">
      <alignment horizontal="center" vertical="center"/>
      <protection locked="0"/>
    </xf>
    <xf numFmtId="0" fontId="28" fillId="6" borderId="26" xfId="0" applyFont="1" applyFill="1" applyBorder="1" applyAlignment="1">
      <alignment horizontal="center" vertical="center"/>
    </xf>
    <xf numFmtId="0" fontId="28" fillId="6" borderId="7" xfId="0" applyFont="1" applyFill="1" applyBorder="1" applyAlignment="1">
      <alignment horizontal="center" vertical="center"/>
    </xf>
    <xf numFmtId="0" fontId="28" fillId="6" borderId="32" xfId="0" applyFont="1" applyFill="1" applyBorder="1" applyAlignment="1">
      <alignment horizontal="center" vertical="center"/>
    </xf>
    <xf numFmtId="0" fontId="28" fillId="7" borderId="32" xfId="0" applyFont="1" applyFill="1" applyBorder="1" applyAlignment="1">
      <alignment horizontal="center" vertical="center" wrapText="1"/>
    </xf>
    <xf numFmtId="0" fontId="28" fillId="7" borderId="9"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12" fillId="5" borderId="51"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protection locked="0"/>
    </xf>
    <xf numFmtId="0" fontId="11" fillId="9" borderId="46" xfId="0" applyFont="1" applyFill="1" applyBorder="1" applyAlignment="1">
      <alignment horizontal="center" vertical="center"/>
    </xf>
    <xf numFmtId="0" fontId="11" fillId="9" borderId="40" xfId="0" applyFont="1" applyFill="1" applyBorder="1" applyAlignment="1">
      <alignment horizontal="center" vertical="center"/>
    </xf>
    <xf numFmtId="0" fontId="13" fillId="5" borderId="1" xfId="0" applyFont="1" applyFill="1" applyBorder="1" applyAlignment="1" applyProtection="1">
      <alignment horizontal="left" vertical="center"/>
      <protection locked="0"/>
    </xf>
    <xf numFmtId="0" fontId="12" fillId="3" borderId="0" xfId="0" applyFont="1" applyFill="1" applyAlignment="1">
      <alignment horizontal="left"/>
    </xf>
    <xf numFmtId="0" fontId="14" fillId="6" borderId="30" xfId="0" applyFont="1" applyFill="1" applyBorder="1" applyAlignment="1">
      <alignment horizontal="left"/>
    </xf>
    <xf numFmtId="0" fontId="12" fillId="12" borderId="46" xfId="0" applyFont="1" applyFill="1" applyBorder="1" applyAlignment="1">
      <alignment horizontal="left"/>
    </xf>
    <xf numFmtId="0" fontId="12" fillId="12" borderId="40" xfId="0" applyFont="1" applyFill="1" applyBorder="1" applyAlignment="1">
      <alignment horizontal="left"/>
    </xf>
    <xf numFmtId="0" fontId="12" fillId="12" borderId="43" xfId="0" applyFont="1" applyFill="1" applyBorder="1" applyAlignment="1">
      <alignment horizontal="left"/>
    </xf>
    <xf numFmtId="0" fontId="12" fillId="12" borderId="46" xfId="0" applyFont="1" applyFill="1" applyBorder="1" applyAlignment="1" applyProtection="1">
      <alignment horizontal="left"/>
      <protection locked="0"/>
    </xf>
    <xf numFmtId="0" fontId="12" fillId="12" borderId="40" xfId="0" applyFont="1" applyFill="1" applyBorder="1" applyAlignment="1" applyProtection="1">
      <alignment horizontal="left"/>
      <protection locked="0"/>
    </xf>
    <xf numFmtId="0" fontId="12" fillId="12" borderId="43" xfId="0" applyFont="1" applyFill="1" applyBorder="1" applyAlignment="1" applyProtection="1">
      <alignment horizontal="left"/>
      <protection locked="0"/>
    </xf>
    <xf numFmtId="0" fontId="14" fillId="3" borderId="0" xfId="0" applyFont="1" applyFill="1" applyAlignment="1">
      <alignment horizontal="left"/>
    </xf>
    <xf numFmtId="0" fontId="14" fillId="3" borderId="0" xfId="0" applyFont="1" applyFill="1" applyAlignment="1">
      <alignment horizontal="left" vertical="center"/>
    </xf>
    <xf numFmtId="0" fontId="0" fillId="3" borderId="0" xfId="0" applyFill="1" applyAlignment="1">
      <alignment horizontal="left" wrapText="1"/>
    </xf>
    <xf numFmtId="0" fontId="6" fillId="12" borderId="28" xfId="0" applyFont="1" applyFill="1" applyBorder="1" applyAlignment="1" applyProtection="1">
      <alignment horizontal="center" vertical="center"/>
      <protection locked="0"/>
    </xf>
    <xf numFmtId="0" fontId="6" fillId="12" borderId="29" xfId="0" applyFont="1" applyFill="1" applyBorder="1" applyAlignment="1" applyProtection="1">
      <alignment horizontal="center" vertical="center"/>
      <protection locked="0"/>
    </xf>
    <xf numFmtId="0" fontId="9" fillId="2" borderId="12"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28" xfId="0" applyFont="1" applyFill="1" applyBorder="1" applyAlignment="1" applyProtection="1">
      <alignment horizontal="left" vertical="center" wrapText="1"/>
      <protection locked="0"/>
    </xf>
    <xf numFmtId="0" fontId="9" fillId="2" borderId="48" xfId="0" applyFont="1" applyFill="1" applyBorder="1" applyAlignment="1" applyProtection="1">
      <alignment horizontal="left" vertical="center" wrapText="1"/>
      <protection locked="0"/>
    </xf>
    <xf numFmtId="0" fontId="9" fillId="2" borderId="2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8" fillId="6" borderId="18"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13"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9" fillId="2" borderId="18"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5" borderId="48"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3" fillId="4" borderId="18" xfId="0" applyFont="1" applyFill="1" applyBorder="1" applyAlignment="1">
      <alignment horizontal="center"/>
    </xf>
    <xf numFmtId="0" fontId="3" fillId="4" borderId="1" xfId="0" applyFont="1" applyFill="1" applyBorder="1" applyAlignment="1">
      <alignment horizontal="center"/>
    </xf>
    <xf numFmtId="0" fontId="3" fillId="4" borderId="13" xfId="0" applyFont="1" applyFill="1" applyBorder="1" applyAlignment="1">
      <alignment horizontal="center"/>
    </xf>
    <xf numFmtId="0" fontId="14" fillId="12" borderId="32" xfId="0" applyFont="1" applyFill="1" applyBorder="1" applyAlignment="1">
      <alignment horizontal="center" vertical="center" wrapText="1"/>
    </xf>
    <xf numFmtId="0" fontId="14" fillId="12" borderId="30" xfId="0" applyFont="1" applyFill="1" applyBorder="1" applyAlignment="1">
      <alignment horizontal="center" vertical="center" wrapText="1"/>
    </xf>
    <xf numFmtId="0" fontId="14" fillId="12" borderId="31" xfId="0" applyFont="1" applyFill="1" applyBorder="1" applyAlignment="1">
      <alignment horizontal="center" vertical="center" wrapText="1"/>
    </xf>
    <xf numFmtId="0" fontId="3" fillId="4" borderId="33" xfId="0" applyFont="1" applyFill="1" applyBorder="1" applyAlignment="1">
      <alignment horizontal="center"/>
    </xf>
    <xf numFmtId="0" fontId="3" fillId="4" borderId="34" xfId="0" applyFont="1" applyFill="1" applyBorder="1" applyAlignment="1">
      <alignment horizontal="center"/>
    </xf>
    <xf numFmtId="0" fontId="3" fillId="4" borderId="35" xfId="0" applyFont="1" applyFill="1" applyBorder="1" applyAlignment="1">
      <alignment horizontal="center"/>
    </xf>
    <xf numFmtId="0" fontId="14" fillId="2" borderId="32"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2" fillId="3" borderId="8" xfId="0" applyFont="1" applyFill="1" applyBorder="1" applyAlignment="1">
      <alignment horizontal="left" vertical="center" wrapText="1"/>
    </xf>
    <xf numFmtId="0" fontId="12" fillId="5" borderId="12" xfId="0" applyFont="1" applyFill="1" applyBorder="1" applyAlignment="1" applyProtection="1">
      <alignment horizontal="left" vertical="center" wrapText="1"/>
      <protection locked="0"/>
    </xf>
    <xf numFmtId="0" fontId="12" fillId="5" borderId="4" xfId="0" applyFont="1" applyFill="1" applyBorder="1" applyAlignment="1" applyProtection="1">
      <alignment horizontal="left" vertical="center" wrapText="1"/>
      <protection locked="0"/>
    </xf>
    <xf numFmtId="0" fontId="30" fillId="4" borderId="10" xfId="0" applyFont="1" applyFill="1" applyBorder="1" applyAlignment="1">
      <alignment horizontal="left" vertical="center" wrapText="1"/>
    </xf>
    <xf numFmtId="0" fontId="30" fillId="4" borderId="0" xfId="0" applyFont="1" applyFill="1" applyAlignment="1">
      <alignment horizontal="left" vertical="center" wrapText="1"/>
    </xf>
    <xf numFmtId="0" fontId="30" fillId="4" borderId="11" xfId="0" applyFont="1" applyFill="1" applyBorder="1" applyAlignment="1">
      <alignment horizontal="left" vertical="center" wrapText="1"/>
    </xf>
    <xf numFmtId="0" fontId="12" fillId="5" borderId="7" xfId="0" applyFont="1" applyFill="1" applyBorder="1" applyAlignment="1" applyProtection="1">
      <alignment horizontal="left" vertical="top" wrapText="1"/>
      <protection locked="0"/>
    </xf>
    <xf numFmtId="0" fontId="12" fillId="5" borderId="8" xfId="0" applyFont="1" applyFill="1" applyBorder="1" applyAlignment="1" applyProtection="1">
      <alignment horizontal="left" vertical="top" wrapText="1"/>
      <protection locked="0"/>
    </xf>
    <xf numFmtId="0" fontId="12" fillId="5" borderId="9" xfId="0" applyFont="1" applyFill="1" applyBorder="1" applyAlignment="1" applyProtection="1">
      <alignment horizontal="left" vertical="top" wrapText="1"/>
      <protection locked="0"/>
    </xf>
    <xf numFmtId="0" fontId="12" fillId="5" borderId="10" xfId="0" applyFont="1" applyFill="1" applyBorder="1" applyAlignment="1" applyProtection="1">
      <alignment horizontal="left" vertical="top" wrapText="1"/>
      <protection locked="0"/>
    </xf>
    <xf numFmtId="0" fontId="12" fillId="5" borderId="0" xfId="0" applyFont="1" applyFill="1" applyAlignment="1" applyProtection="1">
      <alignment horizontal="left" vertical="top" wrapText="1"/>
      <protection locked="0"/>
    </xf>
    <xf numFmtId="0" fontId="12" fillId="5" borderId="11" xfId="0" applyFont="1" applyFill="1" applyBorder="1" applyAlignment="1" applyProtection="1">
      <alignment horizontal="left" vertical="top" wrapText="1"/>
      <protection locked="0"/>
    </xf>
    <xf numFmtId="0" fontId="12" fillId="5" borderId="23" xfId="0" applyFont="1" applyFill="1" applyBorder="1" applyAlignment="1" applyProtection="1">
      <alignment horizontal="left" vertical="top" wrapText="1"/>
      <protection locked="0"/>
    </xf>
    <xf numFmtId="0" fontId="12" fillId="5" borderId="24" xfId="0" applyFont="1" applyFill="1" applyBorder="1" applyAlignment="1" applyProtection="1">
      <alignment horizontal="left" vertical="top" wrapText="1"/>
      <protection locked="0"/>
    </xf>
    <xf numFmtId="0" fontId="12" fillId="5" borderId="25" xfId="0" applyFont="1" applyFill="1" applyBorder="1" applyAlignment="1" applyProtection="1">
      <alignment horizontal="left" vertical="top" wrapText="1"/>
      <protection locked="0"/>
    </xf>
    <xf numFmtId="0" fontId="12" fillId="5" borderId="14" xfId="0" applyFont="1" applyFill="1" applyBorder="1" applyAlignment="1" applyProtection="1">
      <alignment horizontal="left" vertical="center" wrapText="1"/>
      <protection locked="0"/>
    </xf>
    <xf numFmtId="0" fontId="12" fillId="5" borderId="22" xfId="0" applyFont="1" applyFill="1" applyBorder="1" applyAlignment="1" applyProtection="1">
      <alignment horizontal="left" vertical="center" wrapText="1"/>
      <protection locked="0"/>
    </xf>
    <xf numFmtId="0" fontId="12" fillId="5" borderId="12" xfId="0" applyFont="1" applyFill="1" applyBorder="1" applyAlignment="1" applyProtection="1">
      <alignment vertical="center" wrapText="1"/>
      <protection locked="0"/>
    </xf>
    <xf numFmtId="0" fontId="12" fillId="5" borderId="4" xfId="0" applyFont="1" applyFill="1" applyBorder="1" applyAlignment="1" applyProtection="1">
      <alignment vertical="center" wrapText="1"/>
      <protection locked="0"/>
    </xf>
    <xf numFmtId="14" fontId="25" fillId="3" borderId="0" xfId="0" applyNumberFormat="1" applyFont="1" applyFill="1" applyAlignment="1">
      <alignment horizontal="center" vertical="center"/>
    </xf>
    <xf numFmtId="14" fontId="25" fillId="3" borderId="6" xfId="0" applyNumberFormat="1" applyFont="1" applyFill="1" applyBorder="1" applyAlignment="1">
      <alignment horizontal="center" vertical="center"/>
    </xf>
    <xf numFmtId="0" fontId="26" fillId="3" borderId="0" xfId="0" applyFont="1" applyFill="1" applyAlignment="1">
      <alignment horizontal="center" vertical="center"/>
    </xf>
    <xf numFmtId="0" fontId="26" fillId="3" borderId="11" xfId="0" applyFont="1" applyFill="1" applyBorder="1" applyAlignment="1">
      <alignment horizontal="center" vertical="center"/>
    </xf>
    <xf numFmtId="0" fontId="22" fillId="12" borderId="32" xfId="0" applyFont="1" applyFill="1" applyBorder="1" applyAlignment="1">
      <alignment horizontal="center" vertical="center" wrapText="1"/>
    </xf>
    <xf numFmtId="0" fontId="22" fillId="12" borderId="30" xfId="0" applyFont="1" applyFill="1" applyBorder="1" applyAlignment="1">
      <alignment horizontal="center" vertical="center" wrapText="1"/>
    </xf>
    <xf numFmtId="0" fontId="22" fillId="12" borderId="31"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30" fillId="0" borderId="49" xfId="0" applyFont="1" applyBorder="1" applyAlignment="1">
      <alignment horizontal="left"/>
    </xf>
    <xf numFmtId="0" fontId="30" fillId="0" borderId="50" xfId="0" applyFont="1" applyBorder="1" applyAlignment="1">
      <alignment horizontal="left"/>
    </xf>
    <xf numFmtId="0" fontId="29" fillId="0" borderId="12"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30" fillId="0" borderId="12" xfId="0" applyFont="1" applyBorder="1" applyAlignment="1">
      <alignment horizontal="left" vertical="center" wrapText="1"/>
    </xf>
    <xf numFmtId="0" fontId="30" fillId="0" borderId="4" xfId="0" applyFont="1" applyBorder="1" applyAlignment="1">
      <alignment horizontal="left" vertical="center" wrapText="1"/>
    </xf>
    <xf numFmtId="0" fontId="30" fillId="4" borderId="12" xfId="0" applyFont="1" applyFill="1" applyBorder="1" applyAlignment="1">
      <alignment horizontal="left" vertical="center" wrapText="1"/>
    </xf>
    <xf numFmtId="0" fontId="30" fillId="4" borderId="5" xfId="0" applyFont="1" applyFill="1" applyBorder="1" applyAlignment="1">
      <alignment horizontal="left" vertical="center" wrapText="1"/>
    </xf>
    <xf numFmtId="0" fontId="30" fillId="4" borderId="28" xfId="0" applyFont="1" applyFill="1" applyBorder="1" applyAlignment="1">
      <alignment horizontal="left" vertical="center" wrapText="1"/>
    </xf>
    <xf numFmtId="0" fontId="13" fillId="5" borderId="18" xfId="0" applyFont="1" applyFill="1" applyBorder="1" applyAlignment="1" applyProtection="1">
      <alignment horizontal="left" vertical="center"/>
      <protection locked="0"/>
    </xf>
    <xf numFmtId="0" fontId="13" fillId="5" borderId="1" xfId="0" applyFont="1" applyFill="1" applyBorder="1" applyAlignment="1" applyProtection="1">
      <alignment horizontal="left" vertical="center"/>
      <protection locked="0"/>
    </xf>
    <xf numFmtId="0" fontId="13" fillId="5" borderId="12" xfId="0" applyFont="1" applyFill="1" applyBorder="1" applyAlignment="1" applyProtection="1">
      <alignment vertical="center"/>
      <protection locked="0"/>
    </xf>
    <xf numFmtId="0" fontId="13" fillId="5" borderId="5"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2" fillId="12" borderId="18" xfId="0" applyFont="1" applyFill="1" applyBorder="1" applyAlignment="1" applyProtection="1">
      <alignment horizontal="left"/>
      <protection locked="0"/>
    </xf>
    <xf numFmtId="0" fontId="12" fillId="12" borderId="13" xfId="0" applyFont="1" applyFill="1" applyBorder="1" applyAlignment="1" applyProtection="1">
      <alignment horizontal="left"/>
      <protection locked="0"/>
    </xf>
    <xf numFmtId="0" fontId="10" fillId="4" borderId="6" xfId="0" applyFont="1" applyFill="1" applyBorder="1" applyAlignment="1">
      <alignment horizontal="center" vertical="center" wrapText="1"/>
    </xf>
    <xf numFmtId="0" fontId="13" fillId="5" borderId="3" xfId="0" applyFont="1" applyFill="1" applyBorder="1" applyAlignment="1" applyProtection="1">
      <alignment horizontal="left" vertical="center"/>
      <protection locked="0"/>
    </xf>
    <xf numFmtId="0" fontId="13" fillId="5" borderId="5" xfId="0" applyFont="1" applyFill="1" applyBorder="1" applyAlignment="1" applyProtection="1">
      <alignment horizontal="left" vertical="center"/>
      <protection locked="0"/>
    </xf>
    <xf numFmtId="0" fontId="7" fillId="8" borderId="10" xfId="0" applyFont="1" applyFill="1" applyBorder="1" applyAlignment="1">
      <alignment horizontal="left" vertical="center"/>
    </xf>
    <xf numFmtId="0" fontId="7" fillId="8" borderId="0" xfId="0" applyFont="1" applyFill="1" applyAlignment="1">
      <alignment horizontal="left" vertical="center"/>
    </xf>
    <xf numFmtId="0" fontId="4" fillId="5" borderId="12" xfId="0" applyFont="1" applyFill="1" applyBorder="1" applyAlignment="1" applyProtection="1">
      <alignment horizontal="left" vertical="center"/>
      <protection locked="0"/>
    </xf>
    <xf numFmtId="0" fontId="4" fillId="5" borderId="5" xfId="0" applyFont="1" applyFill="1" applyBorder="1" applyAlignment="1" applyProtection="1">
      <alignment horizontal="left" vertical="center"/>
      <protection locked="0"/>
    </xf>
    <xf numFmtId="0" fontId="4" fillId="5" borderId="4" xfId="0" applyFont="1" applyFill="1" applyBorder="1" applyAlignment="1" applyProtection="1">
      <alignment horizontal="left" vertical="center"/>
      <protection locked="0"/>
    </xf>
    <xf numFmtId="0" fontId="5" fillId="6" borderId="4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47" xfId="0" applyFont="1" applyFill="1" applyBorder="1" applyAlignment="1">
      <alignment horizontal="left" vertical="center" wrapText="1"/>
    </xf>
    <xf numFmtId="0" fontId="10" fillId="4" borderId="21" xfId="0" applyFont="1" applyFill="1" applyBorder="1" applyAlignment="1">
      <alignment horizontal="center" vertical="center" wrapText="1"/>
    </xf>
    <xf numFmtId="0" fontId="4" fillId="5" borderId="3" xfId="0" applyFont="1" applyFill="1" applyBorder="1" applyAlignment="1" applyProtection="1">
      <alignment horizontal="left" vertical="center"/>
      <protection locked="0"/>
    </xf>
    <xf numFmtId="0" fontId="13" fillId="5" borderId="3"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14" xfId="0" applyFont="1" applyFill="1" applyBorder="1" applyAlignment="1" applyProtection="1">
      <alignment horizontal="left" vertical="center"/>
      <protection locked="0"/>
    </xf>
    <xf numFmtId="0" fontId="13" fillId="5" borderId="15" xfId="0" applyFont="1" applyFill="1" applyBorder="1" applyAlignment="1" applyProtection="1">
      <alignment horizontal="left" vertical="center"/>
      <protection locked="0"/>
    </xf>
    <xf numFmtId="0" fontId="13" fillId="5" borderId="22" xfId="0" applyFont="1" applyFill="1" applyBorder="1" applyAlignment="1" applyProtection="1">
      <alignment horizontal="left" vertical="center"/>
      <protection locked="0"/>
    </xf>
    <xf numFmtId="0" fontId="13" fillId="5" borderId="12" xfId="0" applyFont="1" applyFill="1" applyBorder="1" applyAlignment="1" applyProtection="1">
      <alignment horizontal="left" vertical="center"/>
      <protection locked="0"/>
    </xf>
    <xf numFmtId="0" fontId="13" fillId="5" borderId="4" xfId="0" applyFont="1" applyFill="1" applyBorder="1" applyAlignment="1" applyProtection="1">
      <alignment horizontal="left" vertical="center"/>
      <protection locked="0"/>
    </xf>
    <xf numFmtId="0" fontId="5" fillId="6" borderId="7"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21" fillId="6" borderId="32" xfId="0" applyFont="1" applyFill="1" applyBorder="1" applyAlignment="1">
      <alignment horizontal="center" vertical="center"/>
    </xf>
    <xf numFmtId="0" fontId="21" fillId="6" borderId="41" xfId="0" applyFont="1" applyFill="1" applyBorder="1" applyAlignment="1">
      <alignment horizontal="center" vertical="center"/>
    </xf>
    <xf numFmtId="0" fontId="7" fillId="8" borderId="30" xfId="0" applyFont="1" applyFill="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13" fillId="5" borderId="37" xfId="0" applyFont="1" applyFill="1" applyBorder="1" applyAlignment="1" applyProtection="1">
      <alignment horizontal="center" vertical="center"/>
      <protection locked="0"/>
    </xf>
    <xf numFmtId="0" fontId="13" fillId="5" borderId="22" xfId="0" applyFont="1" applyFill="1" applyBorder="1" applyAlignment="1" applyProtection="1">
      <alignment horizontal="center" vertical="center"/>
      <protection locked="0"/>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7" fillId="8" borderId="10" xfId="0" applyFont="1" applyFill="1" applyBorder="1" applyAlignment="1">
      <alignment horizontal="left" vertical="center" wrapText="1"/>
    </xf>
    <xf numFmtId="0" fontId="7" fillId="8" borderId="0" xfId="0" applyFont="1" applyFill="1" applyAlignment="1">
      <alignment horizontal="left" vertical="center" wrapText="1"/>
    </xf>
    <xf numFmtId="0" fontId="7" fillId="8" borderId="11" xfId="0" applyFont="1" applyFill="1" applyBorder="1" applyAlignment="1">
      <alignment horizontal="left" vertical="center" wrapText="1"/>
    </xf>
    <xf numFmtId="0" fontId="13" fillId="5" borderId="12"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7" fillId="8" borderId="40" xfId="0" applyFont="1" applyFill="1" applyBorder="1" applyAlignment="1">
      <alignment horizontal="center" vertical="center"/>
    </xf>
    <xf numFmtId="0" fontId="7" fillId="8" borderId="32" xfId="0" applyFont="1" applyFill="1" applyBorder="1" applyAlignment="1">
      <alignment horizontal="center" vertical="center"/>
    </xf>
    <xf numFmtId="0" fontId="2" fillId="2" borderId="8" xfId="0" applyFont="1" applyFill="1" applyBorder="1" applyAlignment="1">
      <alignment horizontal="left"/>
    </xf>
    <xf numFmtId="0" fontId="2" fillId="2" borderId="9" xfId="0" applyFont="1" applyFill="1" applyBorder="1" applyAlignment="1">
      <alignment horizontal="left"/>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14" fontId="25" fillId="3" borderId="0" xfId="0" applyNumberFormat="1" applyFont="1" applyFill="1" applyAlignment="1">
      <alignment horizontal="left" vertical="center"/>
    </xf>
    <xf numFmtId="14" fontId="25" fillId="3" borderId="24" xfId="0" applyNumberFormat="1" applyFont="1" applyFill="1" applyBorder="1" applyAlignment="1">
      <alignment horizontal="left" vertical="center"/>
    </xf>
    <xf numFmtId="0" fontId="30" fillId="4" borderId="7" xfId="0" applyFont="1" applyFill="1" applyBorder="1" applyAlignment="1">
      <alignment horizontal="left" vertical="top" wrapText="1"/>
    </xf>
    <xf numFmtId="0" fontId="30" fillId="4" borderId="8" xfId="0" applyFont="1" applyFill="1" applyBorder="1" applyAlignment="1">
      <alignment horizontal="left" vertical="top" wrapText="1"/>
    </xf>
    <xf numFmtId="0" fontId="30" fillId="4" borderId="9" xfId="0" applyFont="1" applyFill="1" applyBorder="1" applyAlignment="1">
      <alignment horizontal="left" vertical="top" wrapText="1"/>
    </xf>
    <xf numFmtId="0" fontId="13" fillId="5" borderId="14" xfId="0" applyFont="1" applyFill="1" applyBorder="1" applyAlignment="1" applyProtection="1">
      <alignment vertical="center"/>
      <protection locked="0"/>
    </xf>
    <xf numFmtId="0" fontId="13" fillId="5" borderId="15" xfId="0" applyFont="1" applyFill="1" applyBorder="1" applyAlignment="1" applyProtection="1">
      <alignment vertical="center"/>
      <protection locked="0"/>
    </xf>
    <xf numFmtId="0" fontId="13" fillId="5" borderId="22" xfId="0" applyFont="1" applyFill="1" applyBorder="1" applyAlignment="1" applyProtection="1">
      <alignment vertical="center"/>
      <protection locked="0"/>
    </xf>
    <xf numFmtId="0" fontId="13" fillId="5" borderId="37" xfId="0" applyFont="1" applyFill="1" applyBorder="1" applyAlignment="1" applyProtection="1">
      <alignment vertical="center"/>
      <protection locked="0"/>
    </xf>
    <xf numFmtId="0" fontId="21" fillId="8" borderId="42" xfId="0" applyFont="1" applyFill="1" applyBorder="1" applyAlignment="1">
      <alignment horizontal="center" vertical="center"/>
    </xf>
    <xf numFmtId="0" fontId="21" fillId="8" borderId="41" xfId="0" applyFont="1" applyFill="1" applyBorder="1" applyAlignment="1">
      <alignment horizontal="center" vertical="center"/>
    </xf>
    <xf numFmtId="0" fontId="21" fillId="8" borderId="30" xfId="0" applyFont="1" applyFill="1" applyBorder="1" applyAlignment="1">
      <alignment horizontal="center" vertical="center"/>
    </xf>
    <xf numFmtId="0" fontId="7" fillId="8" borderId="19"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8" borderId="20" xfId="0" applyFont="1" applyFill="1" applyBorder="1" applyAlignment="1">
      <alignment horizontal="left" vertical="center" wrapText="1"/>
    </xf>
    <xf numFmtId="0" fontId="30" fillId="4" borderId="7" xfId="0" applyFont="1" applyFill="1" applyBorder="1" applyAlignment="1">
      <alignment horizontal="left" vertical="center" wrapText="1"/>
    </xf>
    <xf numFmtId="0" fontId="30" fillId="4" borderId="8" xfId="0" applyFont="1" applyFill="1" applyBorder="1" applyAlignment="1">
      <alignment horizontal="left" vertical="center" wrapText="1"/>
    </xf>
    <xf numFmtId="0" fontId="30" fillId="4"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2552700</xdr:colOff>
      <xdr:row>4</xdr:row>
      <xdr:rowOff>123825</xdr:rowOff>
    </xdr:to>
    <xdr:pic>
      <xdr:nvPicPr>
        <xdr:cNvPr id="3" name="Imagen 2">
          <a:extLst>
            <a:ext uri="{FF2B5EF4-FFF2-40B4-BE49-F238E27FC236}">
              <a16:creationId xmlns:a16="http://schemas.microsoft.com/office/drawing/2014/main" id="{EA0ADBB2-D997-4201-9F95-516292B7C3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2552700</xdr:colOff>
      <xdr:row>4</xdr:row>
      <xdr:rowOff>161925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52500"/>
        </a:xfrm>
        <a:prstGeom prst="rect">
          <a:avLst/>
        </a:prstGeom>
      </xdr:spPr>
    </xdr:pic>
    <xdr:clientData/>
  </xdr:twoCellAnchor>
  <xdr:twoCellAnchor editAs="oneCell">
    <xdr:from>
      <xdr:col>1</xdr:col>
      <xdr:colOff>123825</xdr:colOff>
      <xdr:row>1</xdr:row>
      <xdr:rowOff>47625</xdr:rowOff>
    </xdr:from>
    <xdr:to>
      <xdr:col>1</xdr:col>
      <xdr:colOff>2552700</xdr:colOff>
      <xdr:row>4</xdr:row>
      <xdr:rowOff>161925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52500"/>
        </a:xfrm>
        <a:prstGeom prst="rect">
          <a:avLst/>
        </a:prstGeom>
      </xdr:spPr>
    </xdr:pic>
    <xdr:clientData/>
  </xdr:twoCellAnchor>
  <xdr:twoCellAnchor editAs="oneCell">
    <xdr:from>
      <xdr:col>1</xdr:col>
      <xdr:colOff>123825</xdr:colOff>
      <xdr:row>1</xdr:row>
      <xdr:rowOff>47625</xdr:rowOff>
    </xdr:from>
    <xdr:to>
      <xdr:col>1</xdr:col>
      <xdr:colOff>2552700</xdr:colOff>
      <xdr:row>4</xdr:row>
      <xdr:rowOff>161925</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47625</xdr:rowOff>
    </xdr:from>
    <xdr:to>
      <xdr:col>2</xdr:col>
      <xdr:colOff>142875</xdr:colOff>
      <xdr:row>4</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90500"/>
          <a:ext cx="2428875" cy="952500"/>
        </a:xfrm>
        <a:prstGeom prst="rect">
          <a:avLst/>
        </a:prstGeom>
      </xdr:spPr>
    </xdr:pic>
    <xdr:clientData/>
  </xdr:twoCellAnchor>
  <xdr:twoCellAnchor editAs="oneCell">
    <xdr:from>
      <xdr:col>1</xdr:col>
      <xdr:colOff>0</xdr:colOff>
      <xdr:row>1</xdr:row>
      <xdr:rowOff>57150</xdr:rowOff>
    </xdr:from>
    <xdr:to>
      <xdr:col>2</xdr:col>
      <xdr:colOff>133350</xdr:colOff>
      <xdr:row>4</xdr:row>
      <xdr:rowOff>171450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00025"/>
          <a:ext cx="2428875" cy="952500"/>
        </a:xfrm>
        <a:prstGeom prst="rect">
          <a:avLst/>
        </a:prstGeom>
      </xdr:spPr>
    </xdr:pic>
    <xdr:clientData/>
  </xdr:twoCellAnchor>
  <xdr:twoCellAnchor editAs="oneCell">
    <xdr:from>
      <xdr:col>1</xdr:col>
      <xdr:colOff>0</xdr:colOff>
      <xdr:row>1</xdr:row>
      <xdr:rowOff>57150</xdr:rowOff>
    </xdr:from>
    <xdr:to>
      <xdr:col>2</xdr:col>
      <xdr:colOff>133350</xdr:colOff>
      <xdr:row>4</xdr:row>
      <xdr:rowOff>171450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00025"/>
          <a:ext cx="2428875"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1</xdr:col>
      <xdr:colOff>2428875</xdr:colOff>
      <xdr:row>4</xdr:row>
      <xdr:rowOff>171450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1</xdr:col>
      <xdr:colOff>2428875</xdr:colOff>
      <xdr:row>4</xdr:row>
      <xdr:rowOff>171450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ses0-my.sharepoint.com/personal/ezequiel_us_es/Documents/Documentos/EIDUS/CONVOCATORIAS/Premios%20Extraordinarios%20de%20Doctorado/Convocatoria%202023/PED_ARTE_Y_HUMANIDADES.xlsx" TargetMode="External"/><Relationship Id="rId1" Type="http://schemas.openxmlformats.org/officeDocument/2006/relationships/externalLinkPath" Target="Desprotegidos/PED_ARTE_Y_HUMA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DATOS DEL SOLICITANTE"/>
      <sheetName val="A) TRAYECTORIA ACADÉMICA"/>
      <sheetName val="B) EXPERIENCIA INVESTIGADORA"/>
      <sheetName val="C) OTROS MÉRITOS"/>
      <sheetName val="RANGOS"/>
    </sheetNames>
    <sheetDataSet>
      <sheetData sheetId="0" refreshError="1"/>
      <sheetData sheetId="1" refreshError="1"/>
      <sheetData sheetId="2" refreshError="1"/>
      <sheetData sheetId="3">
        <row r="73">
          <cell r="L73">
            <v>0</v>
          </cell>
        </row>
        <row r="114">
          <cell r="L114">
            <v>0</v>
          </cell>
          <cell r="M114">
            <v>0</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9"/>
  <sheetViews>
    <sheetView workbookViewId="0">
      <selection activeCell="B26" sqref="B26:D26"/>
    </sheetView>
  </sheetViews>
  <sheetFormatPr baseColWidth="10" defaultColWidth="9.140625" defaultRowHeight="30" customHeight="1" x14ac:dyDescent="0.25"/>
  <cols>
    <col min="1" max="1" width="2.5703125" style="53" customWidth="1"/>
    <col min="2" max="2" width="39" style="64" customWidth="1"/>
    <col min="3" max="3" width="54.85546875" style="53" customWidth="1"/>
    <col min="4" max="4" width="76.5703125" style="53" customWidth="1"/>
    <col min="5" max="5" width="15.140625" style="53" customWidth="1"/>
    <col min="6" max="16384" width="9.140625" style="53"/>
  </cols>
  <sheetData>
    <row r="1" spans="2:4" ht="11.25" customHeight="1" thickBot="1" x14ac:dyDescent="0.3"/>
    <row r="2" spans="2:4" ht="30" customHeight="1" x14ac:dyDescent="0.3">
      <c r="B2" s="100"/>
      <c r="C2" s="56" t="s">
        <v>0</v>
      </c>
      <c r="D2" s="101"/>
    </row>
    <row r="3" spans="2:4" ht="18.75" customHeight="1" x14ac:dyDescent="0.3">
      <c r="B3" s="102"/>
      <c r="C3" s="59"/>
      <c r="D3" s="103"/>
    </row>
    <row r="4" spans="2:4" ht="17.25" customHeight="1" x14ac:dyDescent="0.3">
      <c r="B4" s="102"/>
      <c r="C4" s="59"/>
      <c r="D4" s="103"/>
    </row>
    <row r="5" spans="2:4" ht="15.75" customHeight="1" x14ac:dyDescent="0.3">
      <c r="B5" s="102"/>
      <c r="C5" s="59"/>
      <c r="D5" s="103"/>
    </row>
    <row r="6" spans="2:4" ht="30.75" customHeight="1" x14ac:dyDescent="0.25">
      <c r="B6" s="162" t="s">
        <v>128</v>
      </c>
      <c r="C6" s="163"/>
      <c r="D6" s="164"/>
    </row>
    <row r="7" spans="2:4" ht="30" customHeight="1" x14ac:dyDescent="0.25">
      <c r="B7" s="165" t="s">
        <v>129</v>
      </c>
      <c r="C7" s="166"/>
      <c r="D7" s="167"/>
    </row>
    <row r="8" spans="2:4" s="153" customFormat="1" ht="30" customHeight="1" x14ac:dyDescent="0.25">
      <c r="B8" s="168" t="s">
        <v>130</v>
      </c>
      <c r="C8" s="169"/>
      <c r="D8" s="170"/>
    </row>
    <row r="9" spans="2:4" s="153" customFormat="1" ht="30" customHeight="1" x14ac:dyDescent="0.25">
      <c r="B9" s="168" t="s">
        <v>131</v>
      </c>
      <c r="C9" s="169"/>
      <c r="D9" s="170"/>
    </row>
    <row r="10" spans="2:4" s="153" customFormat="1" ht="30" customHeight="1" x14ac:dyDescent="0.25">
      <c r="B10" s="156" t="s">
        <v>132</v>
      </c>
      <c r="C10" s="157"/>
      <c r="D10" s="158"/>
    </row>
    <row r="11" spans="2:4" s="153" customFormat="1" ht="30" customHeight="1" x14ac:dyDescent="0.25">
      <c r="B11" s="156" t="s">
        <v>133</v>
      </c>
      <c r="C11" s="157"/>
      <c r="D11" s="158"/>
    </row>
    <row r="12" spans="2:4" s="153" customFormat="1" ht="30" customHeight="1" x14ac:dyDescent="0.25">
      <c r="B12" s="156" t="s">
        <v>134</v>
      </c>
      <c r="C12" s="157"/>
      <c r="D12" s="158"/>
    </row>
    <row r="13" spans="2:4" s="153" customFormat="1" ht="30" customHeight="1" x14ac:dyDescent="0.25">
      <c r="B13" s="156" t="s">
        <v>135</v>
      </c>
      <c r="C13" s="157"/>
      <c r="D13" s="158"/>
    </row>
    <row r="14" spans="2:4" s="153" customFormat="1" ht="50.25" customHeight="1" x14ac:dyDescent="0.25">
      <c r="B14" s="156" t="s">
        <v>136</v>
      </c>
      <c r="C14" s="157"/>
      <c r="D14" s="158"/>
    </row>
    <row r="15" spans="2:4" s="153" customFormat="1" ht="30" customHeight="1" x14ac:dyDescent="0.25">
      <c r="B15" s="156" t="s">
        <v>137</v>
      </c>
      <c r="C15" s="157"/>
      <c r="D15" s="158"/>
    </row>
    <row r="16" spans="2:4" s="153" customFormat="1" ht="41.25" customHeight="1" x14ac:dyDescent="0.25">
      <c r="B16" s="156" t="s">
        <v>138</v>
      </c>
      <c r="C16" s="157"/>
      <c r="D16" s="158"/>
    </row>
    <row r="17" spans="2:4" s="153" customFormat="1" ht="54" customHeight="1" x14ac:dyDescent="0.25">
      <c r="B17" s="156" t="s">
        <v>139</v>
      </c>
      <c r="C17" s="157"/>
      <c r="D17" s="158"/>
    </row>
    <row r="18" spans="2:4" s="153" customFormat="1" ht="35.25" customHeight="1" x14ac:dyDescent="0.25">
      <c r="B18" s="156" t="s">
        <v>140</v>
      </c>
      <c r="C18" s="157"/>
      <c r="D18" s="158"/>
    </row>
    <row r="19" spans="2:4" s="153" customFormat="1" ht="30.75" customHeight="1" x14ac:dyDescent="0.25">
      <c r="B19" s="156" t="s">
        <v>141</v>
      </c>
      <c r="C19" s="157"/>
      <c r="D19" s="158"/>
    </row>
    <row r="20" spans="2:4" s="153" customFormat="1" ht="48" customHeight="1" x14ac:dyDescent="0.25">
      <c r="B20" s="156" t="s">
        <v>142</v>
      </c>
      <c r="C20" s="157"/>
      <c r="D20" s="158"/>
    </row>
    <row r="21" spans="2:4" s="153" customFormat="1" ht="67.5" customHeight="1" x14ac:dyDescent="0.25">
      <c r="B21" s="156" t="s">
        <v>143</v>
      </c>
      <c r="C21" s="157"/>
      <c r="D21" s="158"/>
    </row>
    <row r="22" spans="2:4" s="153" customFormat="1" ht="45" customHeight="1" x14ac:dyDescent="0.25">
      <c r="B22" s="156" t="s">
        <v>144</v>
      </c>
      <c r="C22" s="157"/>
      <c r="D22" s="158"/>
    </row>
    <row r="23" spans="2:4" s="153" customFormat="1" ht="56.25" customHeight="1" x14ac:dyDescent="0.25">
      <c r="B23" s="156" t="s">
        <v>145</v>
      </c>
      <c r="C23" s="157"/>
      <c r="D23" s="158"/>
    </row>
    <row r="24" spans="2:4" s="153" customFormat="1" ht="20.25" customHeight="1" x14ac:dyDescent="0.25">
      <c r="B24" s="156" t="s">
        <v>146</v>
      </c>
      <c r="C24" s="157"/>
      <c r="D24" s="158"/>
    </row>
    <row r="25" spans="2:4" s="153" customFormat="1" ht="46.5" customHeight="1" x14ac:dyDescent="0.25">
      <c r="B25" s="156" t="s">
        <v>151</v>
      </c>
      <c r="C25" s="157"/>
      <c r="D25" s="158"/>
    </row>
    <row r="26" spans="2:4" s="153" customFormat="1" ht="37.5" customHeight="1" x14ac:dyDescent="0.25">
      <c r="B26" s="156" t="s">
        <v>147</v>
      </c>
      <c r="C26" s="157"/>
      <c r="D26" s="158"/>
    </row>
    <row r="27" spans="2:4" s="153" customFormat="1" ht="43.5" customHeight="1" x14ac:dyDescent="0.25">
      <c r="B27" s="156" t="s">
        <v>148</v>
      </c>
      <c r="C27" s="157"/>
      <c r="D27" s="158"/>
    </row>
    <row r="28" spans="2:4" s="153" customFormat="1" ht="87" customHeight="1" x14ac:dyDescent="0.25">
      <c r="B28" s="156" t="s">
        <v>149</v>
      </c>
      <c r="C28" s="157"/>
      <c r="D28" s="158"/>
    </row>
    <row r="29" spans="2:4" s="153" customFormat="1" ht="27.75" customHeight="1" thickBot="1" x14ac:dyDescent="0.3">
      <c r="B29" s="159" t="s">
        <v>150</v>
      </c>
      <c r="C29" s="160"/>
      <c r="D29" s="161"/>
    </row>
  </sheetData>
  <sheetProtection algorithmName="SHA-512" hashValue="WPrcOLCQwzqKnFGR21lX86yL88Sr00sl5JcvGiuwFrP/13f7yIEzQBtAhm+kRn+tnXHbAprkBwv+Zoe2PC3rdA==" saltValue="niciz2IB64tdqH28hxi/pA==" spinCount="100000" sheet="1" insertRows="0" deleteRows="0" selectLockedCells="1"/>
  <mergeCells count="24">
    <mergeCell ref="B20:D20"/>
    <mergeCell ref="B6:D6"/>
    <mergeCell ref="B7:D7"/>
    <mergeCell ref="B8:D8"/>
    <mergeCell ref="B9:D9"/>
    <mergeCell ref="B10:D10"/>
    <mergeCell ref="B11:D11"/>
    <mergeCell ref="B14:D14"/>
    <mergeCell ref="B16:D16"/>
    <mergeCell ref="B17:D17"/>
    <mergeCell ref="B18:D18"/>
    <mergeCell ref="B19:D19"/>
    <mergeCell ref="B12:D12"/>
    <mergeCell ref="B13:D13"/>
    <mergeCell ref="B15:D15"/>
    <mergeCell ref="B27:D27"/>
    <mergeCell ref="B28:D28"/>
    <mergeCell ref="B29:D29"/>
    <mergeCell ref="B21:D21"/>
    <mergeCell ref="B22:D22"/>
    <mergeCell ref="B23:D23"/>
    <mergeCell ref="B24:D24"/>
    <mergeCell ref="B25:D25"/>
    <mergeCell ref="B26:D26"/>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0"/>
  <sheetViews>
    <sheetView workbookViewId="0">
      <selection activeCell="B12" sqref="B12"/>
    </sheetView>
  </sheetViews>
  <sheetFormatPr baseColWidth="10" defaultColWidth="9.140625" defaultRowHeight="30" customHeight="1" x14ac:dyDescent="0.25"/>
  <cols>
    <col min="1" max="1" width="2.5703125" style="1" customWidth="1"/>
    <col min="2" max="2" width="39" style="2" customWidth="1"/>
    <col min="3" max="3" width="57.7109375" style="1" customWidth="1"/>
    <col min="4" max="4" width="52.85546875" style="1" customWidth="1"/>
    <col min="5" max="7" width="9.140625" style="1" hidden="1" customWidth="1"/>
    <col min="8" max="16384" width="9.140625" style="1"/>
  </cols>
  <sheetData>
    <row r="1" spans="2:7" ht="11.25" customHeight="1" thickBot="1" x14ac:dyDescent="0.3"/>
    <row r="2" spans="2:7" ht="30" customHeight="1" x14ac:dyDescent="0.3">
      <c r="B2" s="100"/>
      <c r="C2" s="56" t="s">
        <v>0</v>
      </c>
      <c r="D2" s="101"/>
      <c r="E2" s="186" t="s">
        <v>121</v>
      </c>
      <c r="F2" s="189" t="s">
        <v>122</v>
      </c>
      <c r="G2" s="180" t="s">
        <v>123</v>
      </c>
    </row>
    <row r="3" spans="2:7" ht="18.75" customHeight="1" x14ac:dyDescent="0.3">
      <c r="B3" s="102"/>
      <c r="C3" s="59"/>
      <c r="D3" s="103"/>
      <c r="E3" s="187"/>
      <c r="F3" s="190"/>
      <c r="G3" s="181"/>
    </row>
    <row r="4" spans="2:7" ht="17.25" customHeight="1" x14ac:dyDescent="0.3">
      <c r="B4" s="102"/>
      <c r="C4" s="59" t="s">
        <v>103</v>
      </c>
      <c r="D4" s="103"/>
      <c r="E4" s="187"/>
      <c r="F4" s="190"/>
      <c r="G4" s="181"/>
    </row>
    <row r="5" spans="2:7" ht="15.75" customHeight="1" thickBot="1" x14ac:dyDescent="0.35">
      <c r="B5" s="102"/>
      <c r="C5" s="59"/>
      <c r="D5" s="103"/>
      <c r="E5" s="188"/>
      <c r="F5" s="191"/>
      <c r="G5" s="182"/>
    </row>
    <row r="6" spans="2:7" ht="30.75" customHeight="1" x14ac:dyDescent="0.25">
      <c r="B6" s="162" t="s">
        <v>8</v>
      </c>
      <c r="C6" s="163"/>
      <c r="D6" s="164"/>
      <c r="E6" s="125" t="s">
        <v>113</v>
      </c>
      <c r="F6" s="104">
        <f>AUTOA</f>
        <v>0</v>
      </c>
      <c r="G6" s="104">
        <f>CCVALA</f>
        <v>0</v>
      </c>
    </row>
    <row r="7" spans="2:7" ht="30" customHeight="1" x14ac:dyDescent="0.3">
      <c r="B7" s="105" t="s">
        <v>1</v>
      </c>
      <c r="C7" s="106" t="s">
        <v>2</v>
      </c>
      <c r="D7" s="107" t="s">
        <v>3</v>
      </c>
      <c r="E7" s="126" t="s">
        <v>114</v>
      </c>
      <c r="F7" s="108">
        <f>AUTOB</f>
        <v>0</v>
      </c>
      <c r="G7" s="108">
        <f>CCVALB</f>
        <v>0</v>
      </c>
    </row>
    <row r="8" spans="2:7" ht="30" customHeight="1" x14ac:dyDescent="0.25">
      <c r="B8" s="5"/>
      <c r="C8" s="4"/>
      <c r="D8" s="6"/>
      <c r="E8" s="127" t="s">
        <v>124</v>
      </c>
      <c r="F8" s="128">
        <f>AUTOB1</f>
        <v>0</v>
      </c>
      <c r="G8" s="128">
        <f>CCVALB1</f>
        <v>0</v>
      </c>
    </row>
    <row r="9" spans="2:7" ht="30" customHeight="1" x14ac:dyDescent="0.3">
      <c r="B9" s="105" t="s">
        <v>4</v>
      </c>
      <c r="C9" s="106" t="s">
        <v>5</v>
      </c>
      <c r="D9" s="107" t="s">
        <v>18</v>
      </c>
      <c r="E9" s="127" t="s">
        <v>125</v>
      </c>
      <c r="F9" s="128">
        <f>AUTOB2</f>
        <v>0</v>
      </c>
      <c r="G9" s="128">
        <f>CCVALB2</f>
        <v>0</v>
      </c>
    </row>
    <row r="10" spans="2:7" s="3" customFormat="1" ht="30" customHeight="1" x14ac:dyDescent="0.25">
      <c r="B10" s="5"/>
      <c r="C10" s="4"/>
      <c r="D10" s="131"/>
      <c r="E10" s="127" t="s">
        <v>126</v>
      </c>
      <c r="F10" s="128">
        <f>AUTOB3</f>
        <v>0</v>
      </c>
      <c r="G10" s="128">
        <f>CCVALB3</f>
        <v>0</v>
      </c>
    </row>
    <row r="11" spans="2:7" ht="30" customHeight="1" x14ac:dyDescent="0.3">
      <c r="B11" s="110" t="s">
        <v>58</v>
      </c>
      <c r="C11" s="111" t="s">
        <v>59</v>
      </c>
      <c r="D11" s="107" t="s">
        <v>6</v>
      </c>
      <c r="E11" s="127" t="s">
        <v>127</v>
      </c>
      <c r="F11" s="128">
        <f>AUTOB4</f>
        <v>0</v>
      </c>
      <c r="G11" s="128">
        <f>CCVALB4</f>
        <v>0</v>
      </c>
    </row>
    <row r="12" spans="2:7" s="3" customFormat="1" ht="30" customHeight="1" x14ac:dyDescent="0.25">
      <c r="B12" s="20"/>
      <c r="C12" s="19"/>
      <c r="D12" s="21"/>
      <c r="E12" s="129" t="s">
        <v>115</v>
      </c>
      <c r="F12" s="109">
        <f>AUTOC</f>
        <v>0</v>
      </c>
      <c r="G12" s="109">
        <f>CCVALC</f>
        <v>0</v>
      </c>
    </row>
    <row r="13" spans="2:7" ht="30" customHeight="1" thickBot="1" x14ac:dyDescent="0.35">
      <c r="B13" s="177" t="s">
        <v>17</v>
      </c>
      <c r="C13" s="178"/>
      <c r="D13" s="179"/>
      <c r="E13" s="130" t="s">
        <v>116</v>
      </c>
      <c r="F13" s="132">
        <f>AUTOA+AUTOB+AUTOC</f>
        <v>0</v>
      </c>
      <c r="G13" s="132">
        <f>CCVALA+CCVALB+CCVALC</f>
        <v>0</v>
      </c>
    </row>
    <row r="14" spans="2:7" s="3" customFormat="1" ht="30" customHeight="1" thickBot="1" x14ac:dyDescent="0.3">
      <c r="B14" s="174"/>
      <c r="C14" s="175"/>
      <c r="D14" s="176"/>
    </row>
    <row r="15" spans="2:7" s="3" customFormat="1" ht="30" customHeight="1" x14ac:dyDescent="0.3">
      <c r="B15" s="177" t="s">
        <v>117</v>
      </c>
      <c r="C15" s="178"/>
      <c r="D15" s="179"/>
    </row>
    <row r="16" spans="2:7" ht="30" customHeight="1" thickBot="1" x14ac:dyDescent="0.3">
      <c r="B16" s="174"/>
      <c r="C16" s="175"/>
      <c r="D16" s="176"/>
    </row>
    <row r="17" spans="2:4" ht="30" customHeight="1" x14ac:dyDescent="0.3">
      <c r="B17" s="183" t="s">
        <v>118</v>
      </c>
      <c r="C17" s="184"/>
      <c r="D17" s="185"/>
    </row>
    <row r="18" spans="2:4" ht="30" customHeight="1" x14ac:dyDescent="0.25">
      <c r="B18" s="171"/>
      <c r="C18" s="172"/>
      <c r="D18" s="173"/>
    </row>
    <row r="19" spans="2:4" ht="30" customHeight="1" x14ac:dyDescent="0.25">
      <c r="B19" s="171"/>
      <c r="C19" s="172"/>
      <c r="D19" s="173"/>
    </row>
    <row r="20" spans="2:4" ht="30" customHeight="1" thickBot="1" x14ac:dyDescent="0.3">
      <c r="B20" s="174"/>
      <c r="C20" s="175"/>
      <c r="D20" s="176"/>
    </row>
  </sheetData>
  <sheetProtection algorithmName="SHA-512" hashValue="GJRKiLfW00T6SxeCZng4oRP5IVan3Ifa8asyc53MK+dmHFaLwEydQy8r50tNqq4+EreiAOS2NrAa1CAoVTqLHQ==" saltValue="Wnv3wfu5QhUvaOTXjb6e6w==" spinCount="100000" sheet="1" selectLockedCells="1"/>
  <mergeCells count="12">
    <mergeCell ref="G2:G5"/>
    <mergeCell ref="B16:D16"/>
    <mergeCell ref="B17:D17"/>
    <mergeCell ref="B18:D18"/>
    <mergeCell ref="E2:E5"/>
    <mergeCell ref="F2:F5"/>
    <mergeCell ref="B19:D19"/>
    <mergeCell ref="B20:D20"/>
    <mergeCell ref="B6:D6"/>
    <mergeCell ref="B13:D13"/>
    <mergeCell ref="B14:D14"/>
    <mergeCell ref="B15:D15"/>
  </mergeCells>
  <dataValidations count="4">
    <dataValidation type="list" allowBlank="1" showInputMessage="1" showErrorMessage="1" promptTitle="Ayuda" prompt="Elija el curso de defensa de la lista desplegable" sqref="B12" xr:uid="{00000000-0002-0000-0100-000000000000}">
      <formula1>CURSO</formula1>
    </dataValidation>
    <dataValidation allowBlank="1" showInputMessage="1" showErrorMessage="1" promptTitle="Aviso" prompt="Introduzca una fecha en formato dd/mm/aaaa._x000a_No se considerarán méritos anteriores a la fecha de inicio de estudios de doctorado" sqref="C12" xr:uid="{00000000-0002-0000-0100-000001000000}"/>
    <dataValidation allowBlank="1" showInputMessage="1" showErrorMessage="1" promptTitle="Aviso" prompt="Introduzca una fecha en formato dd/mm/aaaa._x000a_Se considerarán los méritos aportados hasta el año siguiente a la fecha de defensa de la tesis doctoral" sqref="D12" xr:uid="{00000000-0002-0000-0100-000002000000}"/>
    <dataValidation type="list" allowBlank="1" showInputMessage="1" showErrorMessage="1" promptTitle="ELIJA UNA OPCIÓN" prompt="SELECCIONE EL PROGRAMA DE LA LISTA DESPLEGABLE" sqref="B14:D14" xr:uid="{00000000-0002-0000-0100-000003000000}">
      <formula1>PROGRAMA</formula1>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6"/>
  <sheetViews>
    <sheetView workbookViewId="0">
      <selection activeCell="B31" sqref="B31:C31"/>
    </sheetView>
  </sheetViews>
  <sheetFormatPr baseColWidth="10" defaultColWidth="9.140625" defaultRowHeight="30" customHeight="1" x14ac:dyDescent="0.3"/>
  <cols>
    <col min="1" max="1" width="2.5703125" style="53" customWidth="1"/>
    <col min="2" max="2" width="34.42578125" style="66" customWidth="1"/>
    <col min="3" max="3" width="74" style="53" customWidth="1"/>
    <col min="4" max="4" width="13.28515625" style="53" customWidth="1"/>
    <col min="5" max="5" width="19.5703125" style="54" customWidth="1"/>
    <col min="6" max="7" width="17.5703125" style="95" hidden="1" customWidth="1"/>
    <col min="8" max="8" width="41" style="143" hidden="1" customWidth="1"/>
    <col min="9" max="16384" width="9.140625" style="53"/>
  </cols>
  <sheetData>
    <row r="1" spans="2:8" ht="11.25" customHeight="1" thickBot="1" x14ac:dyDescent="0.35">
      <c r="B1" s="53"/>
    </row>
    <row r="2" spans="2:8" ht="30" customHeight="1" x14ac:dyDescent="0.3">
      <c r="B2" s="55"/>
      <c r="C2" s="56" t="s">
        <v>0</v>
      </c>
      <c r="D2" s="56"/>
      <c r="E2" s="57"/>
      <c r="F2" s="189" t="s">
        <v>111</v>
      </c>
      <c r="G2" s="215" t="s">
        <v>112</v>
      </c>
      <c r="H2" s="218" t="s">
        <v>119</v>
      </c>
    </row>
    <row r="3" spans="2:8" ht="18.75" customHeight="1" x14ac:dyDescent="0.3">
      <c r="B3" s="58"/>
      <c r="C3" s="59" t="s">
        <v>103</v>
      </c>
      <c r="D3" s="59"/>
      <c r="E3" s="60"/>
      <c r="F3" s="190"/>
      <c r="G3" s="216"/>
      <c r="H3" s="219"/>
    </row>
    <row r="4" spans="2:8" ht="17.25" customHeight="1" x14ac:dyDescent="0.25">
      <c r="B4" s="58"/>
      <c r="C4" s="211" t="str">
        <f>CONCATENATE(IF(SOL_NOMBRE&lt;&gt;"",UPPER(SOL_NOMBRE),"")," ",UPPER(SOL_APELLIDOS),IF(SOL_NIF&lt;&gt;"", CONCATENATE(" ( ",    SOL_NIF," ) "),""))</f>
        <v xml:space="preserve"> </v>
      </c>
      <c r="D4" s="213" t="str">
        <f>IF( AND(SOL_FECHA_INI&lt;&gt;"",SOL_FECHA_FIN&lt;&gt;""),"Intervalo de fechas evaluable","")</f>
        <v/>
      </c>
      <c r="E4" s="214"/>
      <c r="F4" s="190"/>
      <c r="G4" s="216"/>
      <c r="H4" s="219"/>
    </row>
    <row r="5" spans="2:8" ht="15.75" customHeight="1" thickBot="1" x14ac:dyDescent="0.3">
      <c r="B5" s="58"/>
      <c r="C5" s="212"/>
      <c r="D5" s="112" t="str">
        <f>IF(ISBLANK(SOL_FECHA_INI),"",SOL_FECHA_INI)</f>
        <v/>
      </c>
      <c r="E5" s="113" t="str">
        <f>IF(ISBLANK(SOL_FECHA_FIN),"",SOL_FECHA_FIN+365)</f>
        <v/>
      </c>
      <c r="F5" s="191"/>
      <c r="G5" s="217"/>
      <c r="H5" s="220"/>
    </row>
    <row r="6" spans="2:8" s="64" customFormat="1" ht="38.25" customHeight="1" thickBot="1" x14ac:dyDescent="0.35">
      <c r="B6" s="61" t="s">
        <v>63</v>
      </c>
      <c r="C6" s="62"/>
      <c r="D6" s="62"/>
      <c r="E6" s="63" t="s">
        <v>9</v>
      </c>
      <c r="F6" s="133">
        <f>MIN(40,SUM(F7+F8+F9+F10+F27))</f>
        <v>0</v>
      </c>
      <c r="G6" s="134">
        <f>MIN(40,SUM(G7+G8+G9+G10+G27))</f>
        <v>0</v>
      </c>
      <c r="H6" s="144"/>
    </row>
    <row r="7" spans="2:8" ht="20.100000000000001" customHeight="1" x14ac:dyDescent="0.3">
      <c r="B7" s="221" t="s">
        <v>19</v>
      </c>
      <c r="C7" s="222"/>
      <c r="D7" s="138"/>
      <c r="E7" s="139"/>
      <c r="F7" s="140">
        <f>IF(OR(D7="",E7=""),0,VLOOKUP(D7,MSI_NO,2,FALSE))</f>
        <v>0</v>
      </c>
      <c r="G7" s="96">
        <f>F7</f>
        <v>0</v>
      </c>
      <c r="H7" s="145"/>
    </row>
    <row r="8" spans="2:8" ht="20.100000000000001" customHeight="1" x14ac:dyDescent="0.3">
      <c r="B8" s="226" t="s">
        <v>20</v>
      </c>
      <c r="C8" s="227"/>
      <c r="D8" s="67"/>
      <c r="E8" s="7"/>
      <c r="F8" s="141">
        <f>IF(OR(D8="",E8=""),0,VLOOKUP(D8,MSI_NO,2,FALSE))</f>
        <v>0</v>
      </c>
      <c r="G8" s="96">
        <f t="shared" ref="G8:G9" si="0">F8</f>
        <v>0</v>
      </c>
      <c r="H8" s="146"/>
    </row>
    <row r="9" spans="2:8" ht="20.100000000000001" customHeight="1" thickBot="1" x14ac:dyDescent="0.35">
      <c r="B9" s="226" t="s">
        <v>21</v>
      </c>
      <c r="C9" s="227"/>
      <c r="D9" s="67"/>
      <c r="E9" s="7"/>
      <c r="F9" s="141">
        <f>IF(OR(D9="",E9=""),0,VLOOKUP(D9,MSI_NO,2,FALSE))</f>
        <v>0</v>
      </c>
      <c r="G9" s="96">
        <f t="shared" si="0"/>
        <v>0</v>
      </c>
      <c r="H9" s="147"/>
    </row>
    <row r="10" spans="2:8" ht="20.100000000000001" customHeight="1" x14ac:dyDescent="0.3">
      <c r="B10" s="228" t="s">
        <v>22</v>
      </c>
      <c r="C10" s="229"/>
      <c r="D10" s="229"/>
      <c r="E10" s="230"/>
      <c r="F10" s="97">
        <f>MIN(12,SUM(F11+F15+F19+F23))</f>
        <v>0</v>
      </c>
      <c r="G10" s="97">
        <f>MIN(12,SUM(G11+G15+G19+G23))</f>
        <v>0</v>
      </c>
    </row>
    <row r="11" spans="2:8" ht="18" customHeight="1" thickBot="1" x14ac:dyDescent="0.35">
      <c r="B11" s="223" t="s">
        <v>23</v>
      </c>
      <c r="C11" s="225"/>
      <c r="D11" s="65" t="s">
        <v>96</v>
      </c>
      <c r="E11" s="99" t="s">
        <v>43</v>
      </c>
      <c r="F11" s="98">
        <f>SUM(F12:F14)</f>
        <v>0</v>
      </c>
      <c r="G11" s="98">
        <f>SUM(G12:G14)</f>
        <v>0</v>
      </c>
    </row>
    <row r="12" spans="2:8" s="68" customFormat="1" ht="16.5" x14ac:dyDescent="0.3">
      <c r="B12" s="193"/>
      <c r="C12" s="194"/>
      <c r="D12" s="67"/>
      <c r="E12" s="7"/>
      <c r="F12" s="85">
        <f>ROUND(IF(AND(B12&lt;&gt;"",E12&lt;&gt;""),D12*(2.5/12),0),3)</f>
        <v>0</v>
      </c>
      <c r="G12" s="86">
        <f>F12</f>
        <v>0</v>
      </c>
      <c r="H12" s="148"/>
    </row>
    <row r="13" spans="2:8" s="68" customFormat="1" ht="16.5" x14ac:dyDescent="0.3">
      <c r="B13" s="193"/>
      <c r="C13" s="194"/>
      <c r="D13" s="67"/>
      <c r="E13" s="7"/>
      <c r="F13" s="85">
        <f>ROUND(IF(AND(B13&lt;&gt;"",E13&lt;&gt;""),D13*(2.5/12),0),3)</f>
        <v>0</v>
      </c>
      <c r="G13" s="86">
        <f t="shared" ref="G13:G14" si="1">F13</f>
        <v>0</v>
      </c>
      <c r="H13" s="149"/>
    </row>
    <row r="14" spans="2:8" s="68" customFormat="1" ht="17.25" thickBot="1" x14ac:dyDescent="0.35">
      <c r="B14" s="193"/>
      <c r="C14" s="194"/>
      <c r="D14" s="67"/>
      <c r="E14" s="7"/>
      <c r="F14" s="85">
        <f>ROUND(IF(AND(B14&lt;&gt;"",E14&lt;&gt;""),D14*(2.5/12),0),3)</f>
        <v>0</v>
      </c>
      <c r="G14" s="86">
        <f t="shared" si="1"/>
        <v>0</v>
      </c>
      <c r="H14" s="150"/>
    </row>
    <row r="15" spans="2:8" ht="18" customHeight="1" x14ac:dyDescent="0.3">
      <c r="B15" s="223" t="s">
        <v>24</v>
      </c>
      <c r="C15" s="225"/>
      <c r="D15" s="65" t="s">
        <v>96</v>
      </c>
      <c r="E15" s="99" t="s">
        <v>43</v>
      </c>
      <c r="F15" s="98">
        <f>SUM(F16:F18)</f>
        <v>0</v>
      </c>
      <c r="G15" s="98">
        <f>SUM(G16:G18)</f>
        <v>0</v>
      </c>
    </row>
    <row r="16" spans="2:8" s="68" customFormat="1" ht="16.5" x14ac:dyDescent="0.3">
      <c r="B16" s="209"/>
      <c r="C16" s="210"/>
      <c r="D16" s="67"/>
      <c r="E16" s="7"/>
      <c r="F16" s="85">
        <f>ROUND(IF(AND(B16&lt;&gt;"",E16&lt;&gt;""),D16*(1.5/12),0),3)</f>
        <v>0</v>
      </c>
      <c r="G16" s="86">
        <f>F16</f>
        <v>0</v>
      </c>
      <c r="H16" s="149"/>
    </row>
    <row r="17" spans="2:8" s="68" customFormat="1" ht="16.5" x14ac:dyDescent="0.3">
      <c r="B17" s="209"/>
      <c r="C17" s="210"/>
      <c r="D17" s="67"/>
      <c r="E17" s="7"/>
      <c r="F17" s="85">
        <f>ROUND(IF(AND(B17&lt;&gt;"",E17&lt;&gt;""),D17*(1.5/12),0),3)</f>
        <v>0</v>
      </c>
      <c r="G17" s="86">
        <f t="shared" ref="G17:G18" si="2">F17</f>
        <v>0</v>
      </c>
      <c r="H17" s="149"/>
    </row>
    <row r="18" spans="2:8" s="68" customFormat="1" ht="16.5" x14ac:dyDescent="0.3">
      <c r="B18" s="209"/>
      <c r="C18" s="210"/>
      <c r="D18" s="67"/>
      <c r="E18" s="7"/>
      <c r="F18" s="85">
        <f t="shared" ref="F18" si="3">ROUND(IF(AND(B18&lt;&gt;"",E18&lt;&gt;""),D18*(1.5/12),0),3)</f>
        <v>0</v>
      </c>
      <c r="G18" s="86">
        <f t="shared" si="2"/>
        <v>0</v>
      </c>
      <c r="H18" s="149"/>
    </row>
    <row r="19" spans="2:8" ht="20.100000000000001" customHeight="1" x14ac:dyDescent="0.3">
      <c r="B19" s="223" t="s">
        <v>25</v>
      </c>
      <c r="C19" s="225"/>
      <c r="D19" s="65" t="s">
        <v>96</v>
      </c>
      <c r="E19" s="99" t="s">
        <v>43</v>
      </c>
      <c r="F19" s="98">
        <f>SUM(F20:F22)</f>
        <v>0</v>
      </c>
      <c r="G19" s="98">
        <f>SUM(G20:G22)</f>
        <v>0</v>
      </c>
    </row>
    <row r="20" spans="2:8" s="68" customFormat="1" ht="20.100000000000001" customHeight="1" x14ac:dyDescent="0.3">
      <c r="B20" s="193"/>
      <c r="C20" s="194"/>
      <c r="D20" s="67"/>
      <c r="E20" s="7"/>
      <c r="F20" s="85">
        <f t="shared" ref="F20:F22" si="4">ROUND(IF(AND(B20&lt;&gt;"",E20&lt;&gt;""),D20*(2.5/12),0),3)</f>
        <v>0</v>
      </c>
      <c r="G20" s="86">
        <f>F20</f>
        <v>0</v>
      </c>
      <c r="H20" s="149"/>
    </row>
    <row r="21" spans="2:8" s="68" customFormat="1" ht="20.100000000000001" customHeight="1" x14ac:dyDescent="0.3">
      <c r="B21" s="193"/>
      <c r="C21" s="194"/>
      <c r="D21" s="67"/>
      <c r="E21" s="7"/>
      <c r="F21" s="85">
        <f t="shared" si="4"/>
        <v>0</v>
      </c>
      <c r="G21" s="86">
        <f t="shared" ref="G21:G22" si="5">F21</f>
        <v>0</v>
      </c>
      <c r="H21" s="149"/>
    </row>
    <row r="22" spans="2:8" s="68" customFormat="1" ht="20.100000000000001" customHeight="1" x14ac:dyDescent="0.3">
      <c r="B22" s="193"/>
      <c r="C22" s="194"/>
      <c r="D22" s="67"/>
      <c r="E22" s="7"/>
      <c r="F22" s="85">
        <f t="shared" si="4"/>
        <v>0</v>
      </c>
      <c r="G22" s="86">
        <f t="shared" si="5"/>
        <v>0</v>
      </c>
      <c r="H22" s="149"/>
    </row>
    <row r="23" spans="2:8" ht="20.100000000000001" customHeight="1" x14ac:dyDescent="0.3">
      <c r="B23" s="223" t="s">
        <v>26</v>
      </c>
      <c r="C23" s="225"/>
      <c r="D23" s="65" t="s">
        <v>96</v>
      </c>
      <c r="E23" s="99" t="s">
        <v>43</v>
      </c>
      <c r="F23" s="98">
        <f>SUM(F24:F26)</f>
        <v>0</v>
      </c>
      <c r="G23" s="98">
        <f>SUM(G24:G26)</f>
        <v>0</v>
      </c>
    </row>
    <row r="24" spans="2:8" s="68" customFormat="1" ht="20.100000000000001" customHeight="1" x14ac:dyDescent="0.3">
      <c r="B24" s="193"/>
      <c r="C24" s="194"/>
      <c r="D24" s="67"/>
      <c r="E24" s="7"/>
      <c r="F24" s="85">
        <f>ROUND(IF(AND(B24&lt;&gt;"",E24&lt;&gt;""),D24*(1.5/12),0),3)</f>
        <v>0</v>
      </c>
      <c r="G24" s="86">
        <f>F24</f>
        <v>0</v>
      </c>
      <c r="H24" s="149"/>
    </row>
    <row r="25" spans="2:8" s="68" customFormat="1" ht="20.100000000000001" customHeight="1" x14ac:dyDescent="0.3">
      <c r="B25" s="193"/>
      <c r="C25" s="194"/>
      <c r="D25" s="67"/>
      <c r="E25" s="7"/>
      <c r="F25" s="85">
        <f t="shared" ref="F25:F26" si="6">ROUND(IF(AND(B25&lt;&gt;"",E25&lt;&gt;""),D25*(1.5/12),0),3)</f>
        <v>0</v>
      </c>
      <c r="G25" s="86">
        <f t="shared" ref="G25:G26" si="7">F25</f>
        <v>0</v>
      </c>
      <c r="H25" s="149"/>
    </row>
    <row r="26" spans="2:8" s="68" customFormat="1" ht="20.100000000000001" customHeight="1" x14ac:dyDescent="0.3">
      <c r="B26" s="193"/>
      <c r="C26" s="194"/>
      <c r="D26" s="67"/>
      <c r="E26" s="7"/>
      <c r="F26" s="85">
        <f t="shared" si="6"/>
        <v>0</v>
      </c>
      <c r="G26" s="86">
        <f t="shared" si="7"/>
        <v>0</v>
      </c>
      <c r="H26" s="149"/>
    </row>
    <row r="27" spans="2:8" ht="20.100000000000001" customHeight="1" x14ac:dyDescent="0.3">
      <c r="B27" s="228" t="s">
        <v>153</v>
      </c>
      <c r="C27" s="229"/>
      <c r="D27" s="229"/>
      <c r="E27" s="230"/>
      <c r="F27" s="97">
        <f>MIN(10,SUM(F28+F35))</f>
        <v>0</v>
      </c>
      <c r="G27" s="97">
        <f>MIN(10,SUM(G28+G35))</f>
        <v>0</v>
      </c>
    </row>
    <row r="28" spans="2:8" ht="20.100000000000001" customHeight="1" x14ac:dyDescent="0.3">
      <c r="B28" s="223" t="s">
        <v>27</v>
      </c>
      <c r="C28" s="224"/>
      <c r="D28" s="65" t="s">
        <v>42</v>
      </c>
      <c r="E28" s="99" t="s">
        <v>43</v>
      </c>
      <c r="F28" s="98">
        <f>SUM(F29:F34)</f>
        <v>0</v>
      </c>
      <c r="G28" s="98">
        <f>SUM(G29:G34)</f>
        <v>0</v>
      </c>
    </row>
    <row r="29" spans="2:8" s="68" customFormat="1" ht="20.100000000000001" customHeight="1" x14ac:dyDescent="0.3">
      <c r="B29" s="193"/>
      <c r="C29" s="194"/>
      <c r="D29" s="67"/>
      <c r="E29" s="7"/>
      <c r="F29" s="85">
        <f>ROUND(IF(AND(B29&lt;&gt;"",E29&lt;&gt;""),D29*(4),0),3)</f>
        <v>0</v>
      </c>
      <c r="G29" s="86">
        <f>F29</f>
        <v>0</v>
      </c>
      <c r="H29" s="149"/>
    </row>
    <row r="30" spans="2:8" s="68" customFormat="1" ht="20.100000000000001" customHeight="1" x14ac:dyDescent="0.3">
      <c r="B30" s="193"/>
      <c r="C30" s="194"/>
      <c r="D30" s="67"/>
      <c r="E30" s="7"/>
      <c r="F30" s="85">
        <f t="shared" ref="F30:F31" si="8">ROUND(IF(AND(B30&lt;&gt;"",E30&lt;&gt;""),D30*(4),0),3)</f>
        <v>0</v>
      </c>
      <c r="G30" s="86">
        <f t="shared" ref="G30:G31" si="9">F30</f>
        <v>0</v>
      </c>
      <c r="H30" s="149"/>
    </row>
    <row r="31" spans="2:8" s="68" customFormat="1" ht="20.100000000000001" customHeight="1" x14ac:dyDescent="0.3">
      <c r="B31" s="193"/>
      <c r="C31" s="194"/>
      <c r="D31" s="67"/>
      <c r="E31" s="7"/>
      <c r="F31" s="85">
        <f t="shared" si="8"/>
        <v>0</v>
      </c>
      <c r="G31" s="86">
        <f t="shared" si="9"/>
        <v>0</v>
      </c>
      <c r="H31" s="149"/>
    </row>
    <row r="32" spans="2:8" s="68" customFormat="1" ht="20.100000000000001" customHeight="1" x14ac:dyDescent="0.3">
      <c r="B32" s="193"/>
      <c r="C32" s="194"/>
      <c r="D32" s="67"/>
      <c r="E32" s="7"/>
      <c r="F32" s="85">
        <f t="shared" ref="F32" si="10">ROUND(IF(AND(B32&lt;&gt;"",E32&lt;&gt;""),D32*(4),0),3)</f>
        <v>0</v>
      </c>
      <c r="G32" s="86">
        <f t="shared" ref="G32" si="11">F32</f>
        <v>0</v>
      </c>
      <c r="H32" s="149"/>
    </row>
    <row r="33" spans="2:8" s="68" customFormat="1" ht="20.100000000000001" customHeight="1" x14ac:dyDescent="0.3">
      <c r="B33" s="193"/>
      <c r="C33" s="194"/>
      <c r="D33" s="67"/>
      <c r="E33" s="7"/>
      <c r="F33" s="85">
        <f t="shared" ref="F33:F34" si="12">ROUND(IF(AND(B33&lt;&gt;"",E33&lt;&gt;""),D33*(4),0),3)</f>
        <v>0</v>
      </c>
      <c r="G33" s="86">
        <f t="shared" ref="G33:G34" si="13">F33</f>
        <v>0</v>
      </c>
      <c r="H33" s="149"/>
    </row>
    <row r="34" spans="2:8" s="68" customFormat="1" ht="20.100000000000001" customHeight="1" x14ac:dyDescent="0.3">
      <c r="B34" s="193"/>
      <c r="C34" s="194"/>
      <c r="D34" s="67"/>
      <c r="E34" s="7"/>
      <c r="F34" s="85">
        <f t="shared" si="12"/>
        <v>0</v>
      </c>
      <c r="G34" s="86">
        <f t="shared" si="13"/>
        <v>0</v>
      </c>
      <c r="H34" s="149"/>
    </row>
    <row r="35" spans="2:8" ht="20.100000000000001" customHeight="1" x14ac:dyDescent="0.3">
      <c r="B35" s="223" t="s">
        <v>28</v>
      </c>
      <c r="C35" s="224"/>
      <c r="D35" s="65" t="s">
        <v>42</v>
      </c>
      <c r="E35" s="99" t="s">
        <v>43</v>
      </c>
      <c r="F35" s="98">
        <f>SUM(F36:F41)</f>
        <v>0</v>
      </c>
      <c r="G35" s="98">
        <f>SUM(G36:G41)</f>
        <v>0</v>
      </c>
    </row>
    <row r="36" spans="2:8" s="68" customFormat="1" ht="20.100000000000001" customHeight="1" x14ac:dyDescent="0.3">
      <c r="B36" s="193"/>
      <c r="C36" s="194"/>
      <c r="D36" s="67"/>
      <c r="E36" s="7"/>
      <c r="F36" s="85">
        <f>ROUND(IF(AND(B36&lt;&gt;"",E36&lt;&gt;""),D36*(2),0),3)</f>
        <v>0</v>
      </c>
      <c r="G36" s="86">
        <f>F36</f>
        <v>0</v>
      </c>
      <c r="H36" s="149"/>
    </row>
    <row r="37" spans="2:8" s="68" customFormat="1" ht="20.100000000000001" customHeight="1" x14ac:dyDescent="0.3">
      <c r="B37" s="193"/>
      <c r="C37" s="194"/>
      <c r="D37" s="67"/>
      <c r="E37" s="7"/>
      <c r="F37" s="85">
        <f t="shared" ref="F37:F38" si="14">ROUND(IF(AND(B37&lt;&gt;"",E37&lt;&gt;""),D37*(2),0),3)</f>
        <v>0</v>
      </c>
      <c r="G37" s="86">
        <f t="shared" ref="G37:G38" si="15">F37</f>
        <v>0</v>
      </c>
      <c r="H37" s="149"/>
    </row>
    <row r="38" spans="2:8" s="68" customFormat="1" ht="20.100000000000001" customHeight="1" x14ac:dyDescent="0.3">
      <c r="B38" s="193"/>
      <c r="C38" s="194"/>
      <c r="D38" s="67"/>
      <c r="E38" s="7"/>
      <c r="F38" s="85">
        <f t="shared" si="14"/>
        <v>0</v>
      </c>
      <c r="G38" s="86">
        <f t="shared" si="15"/>
        <v>0</v>
      </c>
      <c r="H38" s="149"/>
    </row>
    <row r="39" spans="2:8" s="68" customFormat="1" ht="20.100000000000001" customHeight="1" x14ac:dyDescent="0.3">
      <c r="B39" s="193"/>
      <c r="C39" s="194"/>
      <c r="D39" s="67"/>
      <c r="E39" s="7"/>
      <c r="F39" s="85">
        <f t="shared" ref="F39" si="16">ROUND(IF(AND(B39&lt;&gt;"",E39&lt;&gt;""),D39*(2),0),3)</f>
        <v>0</v>
      </c>
      <c r="G39" s="86">
        <f t="shared" ref="G39" si="17">F39</f>
        <v>0</v>
      </c>
      <c r="H39" s="149"/>
    </row>
    <row r="40" spans="2:8" s="68" customFormat="1" ht="20.100000000000001" customHeight="1" x14ac:dyDescent="0.3">
      <c r="B40" s="193"/>
      <c r="C40" s="194"/>
      <c r="D40" s="67"/>
      <c r="E40" s="7"/>
      <c r="F40" s="85">
        <f t="shared" ref="F40:F41" si="18">ROUND(IF(AND(B40&lt;&gt;"",E40&lt;&gt;""),D40*(2),0),3)</f>
        <v>0</v>
      </c>
      <c r="G40" s="86">
        <f t="shared" ref="G40:G41" si="19">F40</f>
        <v>0</v>
      </c>
      <c r="H40" s="149"/>
    </row>
    <row r="41" spans="2:8" s="68" customFormat="1" ht="20.100000000000001" customHeight="1" thickBot="1" x14ac:dyDescent="0.35">
      <c r="B41" s="207"/>
      <c r="C41" s="208"/>
      <c r="D41" s="69"/>
      <c r="E41" s="8"/>
      <c r="F41" s="88">
        <f t="shared" si="18"/>
        <v>0</v>
      </c>
      <c r="G41" s="86">
        <f t="shared" si="19"/>
        <v>0</v>
      </c>
      <c r="H41" s="149"/>
    </row>
    <row r="42" spans="2:8" ht="18.75" thickBot="1" x14ac:dyDescent="0.35">
      <c r="B42" s="195" t="s">
        <v>120</v>
      </c>
      <c r="C42" s="196"/>
      <c r="D42" s="196"/>
      <c r="E42" s="197"/>
    </row>
    <row r="43" spans="2:8" ht="30" customHeight="1" x14ac:dyDescent="0.3">
      <c r="B43" s="198"/>
      <c r="C43" s="199"/>
      <c r="D43" s="199"/>
      <c r="E43" s="200"/>
    </row>
    <row r="44" spans="2:8" ht="30" customHeight="1" x14ac:dyDescent="0.3">
      <c r="B44" s="201"/>
      <c r="C44" s="202"/>
      <c r="D44" s="202"/>
      <c r="E44" s="203"/>
    </row>
    <row r="45" spans="2:8" ht="30" customHeight="1" thickBot="1" x14ac:dyDescent="0.35">
      <c r="B45" s="204"/>
      <c r="C45" s="205"/>
      <c r="D45" s="205"/>
      <c r="E45" s="206"/>
    </row>
    <row r="46" spans="2:8" ht="30" customHeight="1" x14ac:dyDescent="0.3">
      <c r="B46" s="192" t="s">
        <v>152</v>
      </c>
      <c r="C46" s="192"/>
      <c r="D46" s="192"/>
      <c r="E46" s="192"/>
    </row>
  </sheetData>
  <sheetProtection algorithmName="SHA-512" hashValue="O9VE4cb3RAaQp3dM2bsUcUDCMqHUD9sKAOmD36/D+a/MDB47PouLBj16RSS8GzQ76vyT7Ds2uBJs5OvThVDOmQ==" saltValue="qU5ypJDjxQRjuYdhXTiQbA==" spinCount="100000" sheet="1" insertRows="0" deleteRows="0" selectLockedCells="1"/>
  <mergeCells count="43">
    <mergeCell ref="B7:C7"/>
    <mergeCell ref="B28:C28"/>
    <mergeCell ref="B35:C35"/>
    <mergeCell ref="B11:C11"/>
    <mergeCell ref="B15:C15"/>
    <mergeCell ref="B19:C19"/>
    <mergeCell ref="B23:C23"/>
    <mergeCell ref="B8:C8"/>
    <mergeCell ref="B9:C9"/>
    <mergeCell ref="B34:C34"/>
    <mergeCell ref="B26:C26"/>
    <mergeCell ref="B10:E10"/>
    <mergeCell ref="B27:E27"/>
    <mergeCell ref="B21:C21"/>
    <mergeCell ref="B13:C13"/>
    <mergeCell ref="B14:C14"/>
    <mergeCell ref="C4:C5"/>
    <mergeCell ref="D4:E4"/>
    <mergeCell ref="G2:G5"/>
    <mergeCell ref="H2:H5"/>
    <mergeCell ref="F2:F5"/>
    <mergeCell ref="B16:C16"/>
    <mergeCell ref="B17:C17"/>
    <mergeCell ref="B18:C18"/>
    <mergeCell ref="B12:C12"/>
    <mergeCell ref="B22:C22"/>
    <mergeCell ref="B25:C25"/>
    <mergeCell ref="B20:C20"/>
    <mergeCell ref="B24:C24"/>
    <mergeCell ref="B32:C32"/>
    <mergeCell ref="B30:C30"/>
    <mergeCell ref="B31:C31"/>
    <mergeCell ref="B46:E46"/>
    <mergeCell ref="B29:C29"/>
    <mergeCell ref="B33:C33"/>
    <mergeCell ref="B36:C36"/>
    <mergeCell ref="B40:C40"/>
    <mergeCell ref="B39:C39"/>
    <mergeCell ref="B37:C37"/>
    <mergeCell ref="B38:C38"/>
    <mergeCell ref="B42:E42"/>
    <mergeCell ref="B43:E45"/>
    <mergeCell ref="B41:C41"/>
  </mergeCells>
  <dataValidations count="4">
    <dataValidation type="list" allowBlank="1" showInputMessage="1" showErrorMessage="1" promptTitle="Ayuda" prompt="Inserte SI o NO de la lista desplegable" sqref="D8:D9" xr:uid="{00000000-0002-0000-0200-000000000000}">
      <formula1>SI_NO</formula1>
    </dataValidation>
    <dataValidation type="list" allowBlank="1" showInputMessage="1" showErrorMessage="1" promptTitle="Ayuda:" prompt="Inserte SI o NO de la lista desplegable" sqref="D7" xr:uid="{00000000-0002-0000-0200-000001000000}">
      <formula1>SI_NO</formula1>
    </dataValidation>
    <dataValidation type="whole" allowBlank="1" showInputMessage="1" showErrorMessage="1" errorTitle="Corrija el dato" error="Por favor, introduzca un número entero" prompt="Introduzca un número entero" sqref="D12:D14 D16:D18 D20:D22 D24:D26" xr:uid="{00000000-0002-0000-0200-000002000000}">
      <formula1>0</formula1>
      <formula2>1000</formula2>
    </dataValidation>
    <dataValidation type="decimal" operator="greaterThanOrEqual" allowBlank="1" showInputMessage="1" showErrorMessage="1" errorTitle="Corrija el dato" error="Introduzca un número entero o decimal mayor o igual a 1" promptTitle="Introduzca número" prompt="Introduzca un número entero o decimal mayor o igual a 1" sqref="D29:D34 D36:D41" xr:uid="{F07A0A03-450E-4D35-A6E4-FA32EE2DFCD3}">
      <formula1>1</formula1>
    </dataValidation>
  </dataValidation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82"/>
  <sheetViews>
    <sheetView topLeftCell="B1" workbookViewId="0">
      <selection activeCell="L67" sqref="L1:O1048576"/>
    </sheetView>
  </sheetViews>
  <sheetFormatPr baseColWidth="10" defaultColWidth="9.140625" defaultRowHeight="30" customHeight="1" x14ac:dyDescent="0.3"/>
  <cols>
    <col min="1" max="1" width="1.5703125" style="53" customWidth="1"/>
    <col min="2" max="2" width="40" style="66" customWidth="1"/>
    <col min="3" max="3" width="12" style="53" customWidth="1"/>
    <col min="4" max="4" width="14.85546875" style="53" customWidth="1"/>
    <col min="5" max="5" width="14.5703125" style="53" customWidth="1"/>
    <col min="6" max="6" width="26.85546875" style="53" customWidth="1"/>
    <col min="7" max="7" width="14" style="53" customWidth="1"/>
    <col min="8" max="8" width="13.5703125" style="53" customWidth="1"/>
    <col min="9" max="9" width="23.140625" style="53" customWidth="1"/>
    <col min="10" max="10" width="12.28515625" style="53" customWidth="1"/>
    <col min="11" max="11" width="16.140625" style="53" customWidth="1"/>
    <col min="12" max="12" width="14.5703125" style="53" hidden="1" customWidth="1"/>
    <col min="13" max="13" width="14.140625" style="53" hidden="1" customWidth="1"/>
    <col min="14" max="14" width="14.140625" style="143" hidden="1" customWidth="1"/>
    <col min="15" max="15" width="18.42578125" style="143" hidden="1" customWidth="1"/>
    <col min="16" max="16384" width="9.140625" style="53"/>
  </cols>
  <sheetData>
    <row r="1" spans="2:15" ht="11.25" customHeight="1" thickBot="1" x14ac:dyDescent="0.35">
      <c r="B1" s="53"/>
    </row>
    <row r="2" spans="2:15" ht="30" customHeight="1" x14ac:dyDescent="0.3">
      <c r="B2" s="55"/>
      <c r="C2" s="280" t="s">
        <v>0</v>
      </c>
      <c r="D2" s="280"/>
      <c r="E2" s="280"/>
      <c r="F2" s="280"/>
      <c r="G2" s="280"/>
      <c r="H2" s="280"/>
      <c r="I2" s="280"/>
      <c r="J2" s="280"/>
      <c r="K2" s="281"/>
      <c r="L2" s="189" t="s">
        <v>111</v>
      </c>
      <c r="M2" s="215" t="s">
        <v>112</v>
      </c>
    </row>
    <row r="3" spans="2:15" ht="18.75" customHeight="1" x14ac:dyDescent="0.3">
      <c r="B3" s="58"/>
      <c r="C3" s="282" t="s">
        <v>103</v>
      </c>
      <c r="D3" s="282"/>
      <c r="E3" s="282"/>
      <c r="F3" s="282"/>
      <c r="G3" s="282"/>
      <c r="H3" s="282"/>
      <c r="I3" s="282"/>
      <c r="J3" s="282"/>
      <c r="K3" s="283"/>
      <c r="L3" s="190"/>
      <c r="M3" s="216"/>
    </row>
    <row r="4" spans="2:15" ht="17.25" customHeight="1" x14ac:dyDescent="0.3">
      <c r="B4" s="58"/>
      <c r="C4" s="284" t="str">
        <f>CONCATENATE(IF(SOL_NOMBRE&lt;&gt;"",UPPER(SOL_NOMBRE),"")," ",UPPER(SOL_APELLIDOS),IF(SOL_NIF&lt;&gt;"", CONCATENATE(" ( ",    SOL_NIF," ) "),""))</f>
        <v xml:space="preserve"> </v>
      </c>
      <c r="D4" s="284"/>
      <c r="E4" s="284"/>
      <c r="F4" s="284"/>
      <c r="G4" s="284"/>
      <c r="H4" s="114"/>
      <c r="I4" s="115" t="str">
        <f>IF( AND(SOL_FECHA_INI&lt;&gt;"",SOL_FECHA_FIN&lt;&gt;""),"Intervalo de fechas evaluable","")</f>
        <v/>
      </c>
      <c r="J4" s="115"/>
      <c r="K4" s="116"/>
      <c r="L4" s="190"/>
      <c r="M4" s="216"/>
    </row>
    <row r="5" spans="2:15" ht="15.75" customHeight="1" thickBot="1" x14ac:dyDescent="0.35">
      <c r="B5" s="58"/>
      <c r="C5" s="285"/>
      <c r="D5" s="285"/>
      <c r="E5" s="285"/>
      <c r="F5" s="285"/>
      <c r="G5" s="285"/>
      <c r="H5" s="117"/>
      <c r="I5" s="118" t="str">
        <f>IF(ISBLANK(SOL_FECHA_INI),"",SOL_FECHA_INI)</f>
        <v/>
      </c>
      <c r="J5" s="118" t="str">
        <f>IF(ISBLANK(SOL_FECHA_FIN),"",SOL_FECHA_FIN+365)</f>
        <v/>
      </c>
      <c r="K5" s="119"/>
      <c r="L5" s="191"/>
      <c r="M5" s="217"/>
    </row>
    <row r="6" spans="2:15" s="64" customFormat="1" ht="38.25" customHeight="1" thickBot="1" x14ac:dyDescent="0.35">
      <c r="B6" s="72" t="s">
        <v>10</v>
      </c>
      <c r="C6" s="73"/>
      <c r="D6" s="73"/>
      <c r="E6" s="73"/>
      <c r="F6" s="73"/>
      <c r="G6" s="73"/>
      <c r="H6" s="73"/>
      <c r="I6" s="73"/>
      <c r="J6" s="73"/>
      <c r="K6" s="74"/>
      <c r="L6" s="135">
        <f>SUM(L7+L35+L49+L56)</f>
        <v>0</v>
      </c>
      <c r="M6" s="136">
        <f>SUM(M7+M35+M49+M56)</f>
        <v>0</v>
      </c>
      <c r="N6" s="151"/>
      <c r="O6" s="151"/>
    </row>
    <row r="7" spans="2:15" s="64" customFormat="1" ht="43.5" customHeight="1" thickBot="1" x14ac:dyDescent="0.35">
      <c r="B7" s="259" t="s">
        <v>77</v>
      </c>
      <c r="C7" s="260"/>
      <c r="D7" s="260"/>
      <c r="E7" s="260"/>
      <c r="F7" s="260"/>
      <c r="G7" s="260"/>
      <c r="H7" s="260"/>
      <c r="I7" s="260"/>
      <c r="J7" s="260"/>
      <c r="K7" s="261"/>
      <c r="L7" s="94">
        <f>SUM(L8+L13+L21)</f>
        <v>0</v>
      </c>
      <c r="M7" s="94">
        <f>SUM(M8+M13+M21)</f>
        <v>0</v>
      </c>
      <c r="N7" s="151"/>
      <c r="O7" s="151"/>
    </row>
    <row r="8" spans="2:15" s="64" customFormat="1" ht="21" customHeight="1" x14ac:dyDescent="0.25">
      <c r="B8" s="273" t="s">
        <v>64</v>
      </c>
      <c r="C8" s="274"/>
      <c r="D8" s="274"/>
      <c r="E8" s="274"/>
      <c r="F8" s="274"/>
      <c r="G8" s="274"/>
      <c r="H8" s="274"/>
      <c r="I8" s="274"/>
      <c r="J8" s="274"/>
      <c r="K8" s="275"/>
      <c r="L8" s="278">
        <f>SUM(L10:L12)</f>
        <v>0</v>
      </c>
      <c r="M8" s="278">
        <f>SUM(M10:M12)</f>
        <v>0</v>
      </c>
      <c r="N8" s="269" t="s">
        <v>119</v>
      </c>
      <c r="O8" s="270"/>
    </row>
    <row r="9" spans="2:15" ht="27.75" customHeight="1" x14ac:dyDescent="0.25">
      <c r="B9" s="250" t="s">
        <v>11</v>
      </c>
      <c r="C9" s="239"/>
      <c r="D9" s="239"/>
      <c r="E9" s="239"/>
      <c r="F9" s="239"/>
      <c r="G9" s="239"/>
      <c r="H9" s="239" t="s">
        <v>15</v>
      </c>
      <c r="I9" s="239"/>
      <c r="J9" s="75" t="s">
        <v>12</v>
      </c>
      <c r="K9" s="81" t="s">
        <v>13</v>
      </c>
      <c r="L9" s="278"/>
      <c r="M9" s="278"/>
      <c r="N9" s="271"/>
      <c r="O9" s="272"/>
    </row>
    <row r="10" spans="2:15" s="68" customFormat="1" ht="20.100000000000001" customHeight="1" x14ac:dyDescent="0.3">
      <c r="B10" s="276"/>
      <c r="C10" s="277"/>
      <c r="D10" s="277"/>
      <c r="E10" s="277"/>
      <c r="F10" s="277"/>
      <c r="G10" s="253"/>
      <c r="H10" s="240"/>
      <c r="I10" s="258"/>
      <c r="J10" s="49"/>
      <c r="K10" s="7"/>
      <c r="L10" s="85">
        <f>IF(AND(B10&lt;&gt;"",K10&lt;&gt;""),0.5,0)</f>
        <v>0</v>
      </c>
      <c r="M10" s="86">
        <f>L10</f>
        <v>0</v>
      </c>
      <c r="N10" s="237"/>
      <c r="O10" s="238"/>
    </row>
    <row r="11" spans="2:15" s="68" customFormat="1" ht="20.100000000000001" customHeight="1" x14ac:dyDescent="0.3">
      <c r="B11" s="276"/>
      <c r="C11" s="277"/>
      <c r="D11" s="277"/>
      <c r="E11" s="277"/>
      <c r="F11" s="277"/>
      <c r="G11" s="253"/>
      <c r="H11" s="240"/>
      <c r="I11" s="258"/>
      <c r="J11" s="49"/>
      <c r="K11" s="7"/>
      <c r="L11" s="85">
        <f t="shared" ref="L11" si="0">IF(AND(B11&lt;&gt;"",K11&lt;&gt;""),0.5,0)</f>
        <v>0</v>
      </c>
      <c r="M11" s="86">
        <f t="shared" ref="M11" si="1">L11</f>
        <v>0</v>
      </c>
      <c r="N11" s="237"/>
      <c r="O11" s="238"/>
    </row>
    <row r="12" spans="2:15" s="68" customFormat="1" ht="20.100000000000001" customHeight="1" thickBot="1" x14ac:dyDescent="0.35">
      <c r="B12" s="276"/>
      <c r="C12" s="277"/>
      <c r="D12" s="277"/>
      <c r="E12" s="277"/>
      <c r="F12" s="277"/>
      <c r="G12" s="253"/>
      <c r="H12" s="240"/>
      <c r="I12" s="258"/>
      <c r="J12" s="49"/>
      <c r="K12" s="51"/>
      <c r="L12" s="85">
        <f t="shared" ref="L12" si="2">IF(AND(B12&lt;&gt;"",K12&lt;&gt;""),0.5,0)</f>
        <v>0</v>
      </c>
      <c r="M12" s="86">
        <f t="shared" ref="M12" si="3">L12</f>
        <v>0</v>
      </c>
      <c r="N12" s="237"/>
      <c r="O12" s="238"/>
    </row>
    <row r="13" spans="2:15" s="64" customFormat="1" ht="23.25" customHeight="1" x14ac:dyDescent="0.3">
      <c r="B13" s="76" t="s">
        <v>44</v>
      </c>
      <c r="C13" s="77"/>
      <c r="D13" s="77"/>
      <c r="E13" s="77"/>
      <c r="F13" s="77"/>
      <c r="G13" s="77"/>
      <c r="H13" s="77"/>
      <c r="I13" s="77"/>
      <c r="J13" s="77"/>
      <c r="K13" s="78"/>
      <c r="L13" s="279">
        <f>SUM(L15:L20)</f>
        <v>0</v>
      </c>
      <c r="M13" s="279">
        <f>SUM(M15:M20)</f>
        <v>0</v>
      </c>
      <c r="N13" s="151"/>
      <c r="O13" s="151"/>
    </row>
    <row r="14" spans="2:15" ht="27.75" customHeight="1" x14ac:dyDescent="0.3">
      <c r="B14" s="250" t="s">
        <v>11</v>
      </c>
      <c r="C14" s="239"/>
      <c r="D14" s="239"/>
      <c r="E14" s="239"/>
      <c r="F14" s="239"/>
      <c r="G14" s="79" t="s">
        <v>14</v>
      </c>
      <c r="H14" s="239" t="s">
        <v>15</v>
      </c>
      <c r="I14" s="239"/>
      <c r="J14" s="75" t="s">
        <v>12</v>
      </c>
      <c r="K14" s="81" t="s">
        <v>13</v>
      </c>
      <c r="L14" s="265"/>
      <c r="M14" s="265"/>
    </row>
    <row r="15" spans="2:15" s="68" customFormat="1" ht="20.100000000000001" customHeight="1" x14ac:dyDescent="0.3">
      <c r="B15" s="276"/>
      <c r="C15" s="277"/>
      <c r="D15" s="277"/>
      <c r="E15" s="277"/>
      <c r="F15" s="253"/>
      <c r="G15" s="124"/>
      <c r="H15" s="240"/>
      <c r="I15" s="258"/>
      <c r="J15" s="49"/>
      <c r="K15" s="7"/>
      <c r="L15" s="85">
        <f>IF(AND(B15&lt;&gt;"",K15&lt;&gt;""),0.1,0)</f>
        <v>0</v>
      </c>
      <c r="M15" s="86">
        <f>L15</f>
        <v>0</v>
      </c>
      <c r="N15" s="237"/>
      <c r="O15" s="238"/>
    </row>
    <row r="16" spans="2:15" s="68" customFormat="1" ht="20.100000000000001" customHeight="1" x14ac:dyDescent="0.3">
      <c r="B16" s="276"/>
      <c r="C16" s="277"/>
      <c r="D16" s="277"/>
      <c r="E16" s="277"/>
      <c r="F16" s="253"/>
      <c r="G16" s="124"/>
      <c r="H16" s="240"/>
      <c r="I16" s="258"/>
      <c r="J16" s="49"/>
      <c r="K16" s="7"/>
      <c r="L16" s="85">
        <f t="shared" ref="L16:L17" si="4">IF(AND(B16&lt;&gt;"",K16&lt;&gt;""),0.1,0)</f>
        <v>0</v>
      </c>
      <c r="M16" s="86">
        <f t="shared" ref="M16:M17" si="5">L16</f>
        <v>0</v>
      </c>
      <c r="N16" s="237"/>
      <c r="O16" s="238"/>
    </row>
    <row r="17" spans="2:15" s="68" customFormat="1" ht="20.100000000000001" customHeight="1" x14ac:dyDescent="0.3">
      <c r="B17" s="276"/>
      <c r="C17" s="277"/>
      <c r="D17" s="277"/>
      <c r="E17" s="277"/>
      <c r="F17" s="253"/>
      <c r="G17" s="124"/>
      <c r="H17" s="240"/>
      <c r="I17" s="258"/>
      <c r="J17" s="49"/>
      <c r="K17" s="7"/>
      <c r="L17" s="85">
        <f t="shared" si="4"/>
        <v>0</v>
      </c>
      <c r="M17" s="86">
        <f t="shared" si="5"/>
        <v>0</v>
      </c>
      <c r="N17" s="237"/>
      <c r="O17" s="238"/>
    </row>
    <row r="18" spans="2:15" s="68" customFormat="1" ht="20.100000000000001" customHeight="1" x14ac:dyDescent="0.3">
      <c r="B18" s="276"/>
      <c r="C18" s="277"/>
      <c r="D18" s="277"/>
      <c r="E18" s="277"/>
      <c r="F18" s="253"/>
      <c r="G18" s="124"/>
      <c r="H18" s="240"/>
      <c r="I18" s="258"/>
      <c r="J18" s="49"/>
      <c r="K18" s="7"/>
      <c r="L18" s="85">
        <f t="shared" ref="L18" si="6">IF(AND(B18&lt;&gt;"",K18&lt;&gt;""),0.1,0)</f>
        <v>0</v>
      </c>
      <c r="M18" s="86">
        <f t="shared" ref="M18" si="7">L18</f>
        <v>0</v>
      </c>
      <c r="N18" s="237"/>
      <c r="O18" s="238"/>
    </row>
    <row r="19" spans="2:15" s="68" customFormat="1" ht="20.100000000000001" customHeight="1" x14ac:dyDescent="0.3">
      <c r="B19" s="276"/>
      <c r="C19" s="277"/>
      <c r="D19" s="277"/>
      <c r="E19" s="277"/>
      <c r="F19" s="253"/>
      <c r="G19" s="124"/>
      <c r="H19" s="240"/>
      <c r="I19" s="258"/>
      <c r="J19" s="49"/>
      <c r="K19" s="7"/>
      <c r="L19" s="85">
        <f t="shared" ref="L19:L20" si="8">IF(AND(B19&lt;&gt;"",K19&lt;&gt;""),0.1,0)</f>
        <v>0</v>
      </c>
      <c r="M19" s="86">
        <f t="shared" ref="M19:M20" si="9">L19</f>
        <v>0</v>
      </c>
      <c r="N19" s="237"/>
      <c r="O19" s="238"/>
    </row>
    <row r="20" spans="2:15" s="68" customFormat="1" ht="20.100000000000001" customHeight="1" thickBot="1" x14ac:dyDescent="0.35">
      <c r="B20" s="276"/>
      <c r="C20" s="277"/>
      <c r="D20" s="277"/>
      <c r="E20" s="277"/>
      <c r="F20" s="253"/>
      <c r="G20" s="124"/>
      <c r="H20" s="240"/>
      <c r="I20" s="258"/>
      <c r="J20" s="49"/>
      <c r="K20" s="7"/>
      <c r="L20" s="85">
        <f t="shared" si="8"/>
        <v>0</v>
      </c>
      <c r="M20" s="86">
        <f t="shared" si="9"/>
        <v>0</v>
      </c>
      <c r="N20" s="237"/>
      <c r="O20" s="238"/>
    </row>
    <row r="21" spans="2:15" s="80" customFormat="1" ht="64.5" customHeight="1" x14ac:dyDescent="0.25">
      <c r="B21" s="273" t="s">
        <v>110</v>
      </c>
      <c r="C21" s="274"/>
      <c r="D21" s="274"/>
      <c r="E21" s="274"/>
      <c r="F21" s="274"/>
      <c r="G21" s="274"/>
      <c r="H21" s="274"/>
      <c r="I21" s="274"/>
      <c r="J21" s="274"/>
      <c r="K21" s="275"/>
      <c r="L21" s="279">
        <f>SUM(L23:L34)</f>
        <v>0</v>
      </c>
      <c r="M21" s="279">
        <f>SUM(M23:M34)</f>
        <v>0</v>
      </c>
      <c r="N21" s="152"/>
      <c r="O21" s="152"/>
    </row>
    <row r="22" spans="2:15" ht="27.75" customHeight="1" x14ac:dyDescent="0.3">
      <c r="B22" s="250" t="s">
        <v>11</v>
      </c>
      <c r="C22" s="239"/>
      <c r="D22" s="239"/>
      <c r="E22" s="239"/>
      <c r="F22" s="75" t="s">
        <v>79</v>
      </c>
      <c r="G22" s="239" t="s">
        <v>97</v>
      </c>
      <c r="H22" s="239"/>
      <c r="I22" s="79" t="s">
        <v>15</v>
      </c>
      <c r="J22" s="79" t="s">
        <v>12</v>
      </c>
      <c r="K22" s="81" t="s">
        <v>13</v>
      </c>
      <c r="L22" s="265"/>
      <c r="M22" s="265"/>
    </row>
    <row r="23" spans="2:15" s="68" customFormat="1" ht="20.100000000000001" customHeight="1" x14ac:dyDescent="0.3">
      <c r="B23" s="231"/>
      <c r="C23" s="232"/>
      <c r="D23" s="232"/>
      <c r="E23" s="232"/>
      <c r="F23" s="142"/>
      <c r="G23" s="232"/>
      <c r="H23" s="232"/>
      <c r="I23" s="142"/>
      <c r="J23" s="14"/>
      <c r="K23" s="7"/>
      <c r="L23" s="85">
        <f>ROUND(IF(OR(B23="",K23=""),0,(VLOOKUP(F23,MCUARTILES_ARTICULOS,2,FALSE)/VLOOKUP(G23,MPOSICION_AUTOR,2,FALSE))),3)</f>
        <v>0</v>
      </c>
      <c r="M23" s="86">
        <f>L23</f>
        <v>0</v>
      </c>
      <c r="N23" s="237"/>
      <c r="O23" s="238"/>
    </row>
    <row r="24" spans="2:15" s="68" customFormat="1" ht="20.100000000000001" customHeight="1" x14ac:dyDescent="0.3">
      <c r="B24" s="231"/>
      <c r="C24" s="232"/>
      <c r="D24" s="232"/>
      <c r="E24" s="232"/>
      <c r="F24" s="142"/>
      <c r="G24" s="232"/>
      <c r="H24" s="232"/>
      <c r="I24" s="142"/>
      <c r="J24" s="14"/>
      <c r="K24" s="7"/>
      <c r="L24" s="85">
        <f t="shared" ref="L24:L33" si="10">ROUND(IF(OR(B24="",K24=""),0,(VLOOKUP(F24,MCUARTILES_ARTICULOS,2,FALSE)/VLOOKUP(G24,MPOSICION_AUTOR,2,FALSE))),3)</f>
        <v>0</v>
      </c>
      <c r="M24" s="86">
        <f t="shared" ref="M24:M34" si="11">L24</f>
        <v>0</v>
      </c>
      <c r="N24" s="237"/>
      <c r="O24" s="238"/>
    </row>
    <row r="25" spans="2:15" s="68" customFormat="1" ht="20.100000000000001" customHeight="1" x14ac:dyDescent="0.3">
      <c r="B25" s="231"/>
      <c r="C25" s="232"/>
      <c r="D25" s="232"/>
      <c r="E25" s="232"/>
      <c r="F25" s="142"/>
      <c r="G25" s="232"/>
      <c r="H25" s="232"/>
      <c r="I25" s="142"/>
      <c r="J25" s="14"/>
      <c r="K25" s="7"/>
      <c r="L25" s="85">
        <f t="shared" si="10"/>
        <v>0</v>
      </c>
      <c r="M25" s="86">
        <f t="shared" si="11"/>
        <v>0</v>
      </c>
      <c r="N25" s="237"/>
      <c r="O25" s="238"/>
    </row>
    <row r="26" spans="2:15" s="68" customFormat="1" ht="20.100000000000001" customHeight="1" x14ac:dyDescent="0.3">
      <c r="B26" s="231"/>
      <c r="C26" s="232"/>
      <c r="D26" s="232"/>
      <c r="E26" s="232"/>
      <c r="F26" s="142"/>
      <c r="G26" s="232"/>
      <c r="H26" s="232"/>
      <c r="I26" s="142"/>
      <c r="J26" s="14"/>
      <c r="K26" s="7"/>
      <c r="L26" s="85">
        <f t="shared" si="10"/>
        <v>0</v>
      </c>
      <c r="M26" s="86">
        <f t="shared" si="11"/>
        <v>0</v>
      </c>
      <c r="N26" s="237"/>
      <c r="O26" s="238"/>
    </row>
    <row r="27" spans="2:15" s="68" customFormat="1" ht="20.100000000000001" customHeight="1" x14ac:dyDescent="0.3">
      <c r="B27" s="231"/>
      <c r="C27" s="232"/>
      <c r="D27" s="232"/>
      <c r="E27" s="232"/>
      <c r="F27" s="142"/>
      <c r="G27" s="232"/>
      <c r="H27" s="232"/>
      <c r="I27" s="142"/>
      <c r="J27" s="14"/>
      <c r="K27" s="7"/>
      <c r="L27" s="85">
        <f t="shared" si="10"/>
        <v>0</v>
      </c>
      <c r="M27" s="86">
        <f t="shared" si="11"/>
        <v>0</v>
      </c>
      <c r="N27" s="237"/>
      <c r="O27" s="238"/>
    </row>
    <row r="28" spans="2:15" s="68" customFormat="1" ht="20.100000000000001" customHeight="1" x14ac:dyDescent="0.3">
      <c r="B28" s="231"/>
      <c r="C28" s="232"/>
      <c r="D28" s="232"/>
      <c r="E28" s="232"/>
      <c r="F28" s="142"/>
      <c r="G28" s="232"/>
      <c r="H28" s="232"/>
      <c r="I28" s="142"/>
      <c r="J28" s="14"/>
      <c r="K28" s="7"/>
      <c r="L28" s="85">
        <f t="shared" ref="L28:L30" si="12">ROUND(IF(OR(B28="",K28=""),0,(VLOOKUP(F28,MCUARTILES_ARTICULOS,2,FALSE)/VLOOKUP(G28,MPOSICION_AUTOR,2,FALSE))),3)</f>
        <v>0</v>
      </c>
      <c r="M28" s="86">
        <f t="shared" ref="M28:M30" si="13">L28</f>
        <v>0</v>
      </c>
      <c r="N28" s="237"/>
      <c r="O28" s="238"/>
    </row>
    <row r="29" spans="2:15" s="68" customFormat="1" ht="20.100000000000001" customHeight="1" x14ac:dyDescent="0.3">
      <c r="B29" s="231"/>
      <c r="C29" s="232"/>
      <c r="D29" s="232"/>
      <c r="E29" s="232"/>
      <c r="F29" s="142"/>
      <c r="G29" s="232"/>
      <c r="H29" s="232"/>
      <c r="I29" s="142"/>
      <c r="J29" s="14"/>
      <c r="K29" s="7"/>
      <c r="L29" s="85">
        <f t="shared" ref="L29" si="14">ROUND(IF(OR(B29="",K29=""),0,(VLOOKUP(F29,MCUARTILES_ARTICULOS,2,FALSE)/VLOOKUP(G29,MPOSICION_AUTOR,2,FALSE))),3)</f>
        <v>0</v>
      </c>
      <c r="M29" s="86">
        <f t="shared" ref="M29" si="15">L29</f>
        <v>0</v>
      </c>
      <c r="N29" s="237"/>
      <c r="O29" s="238"/>
    </row>
    <row r="30" spans="2:15" s="68" customFormat="1" ht="20.100000000000001" customHeight="1" x14ac:dyDescent="0.3">
      <c r="B30" s="231"/>
      <c r="C30" s="232"/>
      <c r="D30" s="232"/>
      <c r="E30" s="232"/>
      <c r="F30" s="142"/>
      <c r="G30" s="232"/>
      <c r="H30" s="232"/>
      <c r="I30" s="142"/>
      <c r="J30" s="14"/>
      <c r="K30" s="7"/>
      <c r="L30" s="85">
        <f t="shared" si="12"/>
        <v>0</v>
      </c>
      <c r="M30" s="86">
        <f t="shared" si="13"/>
        <v>0</v>
      </c>
      <c r="N30" s="237"/>
      <c r="O30" s="238"/>
    </row>
    <row r="31" spans="2:15" s="68" customFormat="1" ht="20.100000000000001" customHeight="1" x14ac:dyDescent="0.3">
      <c r="B31" s="231"/>
      <c r="C31" s="232"/>
      <c r="D31" s="232"/>
      <c r="E31" s="232"/>
      <c r="F31" s="142"/>
      <c r="G31" s="232"/>
      <c r="H31" s="232"/>
      <c r="I31" s="142"/>
      <c r="J31" s="14"/>
      <c r="K31" s="7"/>
      <c r="L31" s="85">
        <f t="shared" si="10"/>
        <v>0</v>
      </c>
      <c r="M31" s="86">
        <f t="shared" si="11"/>
        <v>0</v>
      </c>
      <c r="N31" s="237"/>
      <c r="O31" s="238"/>
    </row>
    <row r="32" spans="2:15" s="68" customFormat="1" ht="20.100000000000001" customHeight="1" x14ac:dyDescent="0.3">
      <c r="B32" s="231"/>
      <c r="C32" s="232"/>
      <c r="D32" s="232"/>
      <c r="E32" s="232"/>
      <c r="F32" s="142"/>
      <c r="G32" s="232"/>
      <c r="H32" s="232"/>
      <c r="I32" s="142"/>
      <c r="J32" s="14"/>
      <c r="K32" s="7"/>
      <c r="L32" s="85">
        <f t="shared" si="10"/>
        <v>0</v>
      </c>
      <c r="M32" s="86">
        <f t="shared" si="11"/>
        <v>0</v>
      </c>
      <c r="N32" s="237"/>
      <c r="O32" s="238"/>
    </row>
    <row r="33" spans="2:15" s="68" customFormat="1" ht="20.100000000000001" customHeight="1" x14ac:dyDescent="0.3">
      <c r="B33" s="231"/>
      <c r="C33" s="232"/>
      <c r="D33" s="232"/>
      <c r="E33" s="232"/>
      <c r="F33" s="142"/>
      <c r="G33" s="232"/>
      <c r="H33" s="232"/>
      <c r="I33" s="142"/>
      <c r="J33" s="14"/>
      <c r="K33" s="7"/>
      <c r="L33" s="85">
        <f t="shared" si="10"/>
        <v>0</v>
      </c>
      <c r="M33" s="86">
        <f t="shared" si="11"/>
        <v>0</v>
      </c>
      <c r="N33" s="237"/>
      <c r="O33" s="238"/>
    </row>
    <row r="34" spans="2:15" s="68" customFormat="1" ht="20.100000000000001" customHeight="1" thickBot="1" x14ac:dyDescent="0.35">
      <c r="B34" s="231"/>
      <c r="C34" s="232"/>
      <c r="D34" s="232"/>
      <c r="E34" s="232"/>
      <c r="F34" s="142"/>
      <c r="G34" s="232"/>
      <c r="H34" s="232"/>
      <c r="I34" s="142"/>
      <c r="J34" s="14"/>
      <c r="K34" s="7"/>
      <c r="L34" s="87">
        <f>ROUND(IF(OR(B34="",K34=""),0,(VLOOKUP(F34,MCUARTILES_ARTICULOS,2,FALSE)/VLOOKUP(G34,MPOSICION_AUTOR,2,FALSE))),3)</f>
        <v>0</v>
      </c>
      <c r="M34" s="86">
        <f t="shared" si="11"/>
        <v>0</v>
      </c>
      <c r="N34" s="237"/>
      <c r="O34" s="238"/>
    </row>
    <row r="35" spans="2:15" ht="42.75" customHeight="1" x14ac:dyDescent="0.3">
      <c r="B35" s="247" t="s">
        <v>65</v>
      </c>
      <c r="C35" s="248"/>
      <c r="D35" s="248"/>
      <c r="E35" s="248"/>
      <c r="F35" s="248"/>
      <c r="G35" s="248"/>
      <c r="H35" s="248"/>
      <c r="I35" s="248"/>
      <c r="J35" s="248"/>
      <c r="K35" s="249"/>
      <c r="L35" s="94">
        <f>SUM(L36+L44)</f>
        <v>0</v>
      </c>
      <c r="M35" s="94">
        <f>SUM(M36+M44)</f>
        <v>0</v>
      </c>
      <c r="N35" s="151"/>
      <c r="O35" s="151"/>
    </row>
    <row r="36" spans="2:15" s="64" customFormat="1" ht="23.25" customHeight="1" x14ac:dyDescent="0.3">
      <c r="B36" s="242" t="s">
        <v>66</v>
      </c>
      <c r="C36" s="243"/>
      <c r="D36" s="243"/>
      <c r="E36" s="243"/>
      <c r="F36" s="243"/>
      <c r="G36" s="82"/>
      <c r="H36" s="82"/>
      <c r="I36" s="82"/>
      <c r="J36" s="82"/>
      <c r="K36" s="84"/>
      <c r="L36" s="264">
        <f>SUM(L38:L43)</f>
        <v>0</v>
      </c>
      <c r="M36" s="264">
        <f>SUM(M38:M43)</f>
        <v>0</v>
      </c>
      <c r="N36" s="143"/>
      <c r="O36" s="143"/>
    </row>
    <row r="37" spans="2:15" ht="30" customHeight="1" x14ac:dyDescent="0.3">
      <c r="B37" s="250" t="s">
        <v>68</v>
      </c>
      <c r="C37" s="239"/>
      <c r="D37" s="239"/>
      <c r="E37" s="239"/>
      <c r="F37" s="239"/>
      <c r="G37" s="239" t="s">
        <v>104</v>
      </c>
      <c r="H37" s="239"/>
      <c r="I37" s="239"/>
      <c r="J37" s="79" t="s">
        <v>12</v>
      </c>
      <c r="K37" s="81" t="s">
        <v>13</v>
      </c>
      <c r="L37" s="265"/>
      <c r="M37" s="265"/>
    </row>
    <row r="38" spans="2:15" s="68" customFormat="1" ht="20.100000000000001" customHeight="1" x14ac:dyDescent="0.3">
      <c r="B38" s="244"/>
      <c r="C38" s="245"/>
      <c r="D38" s="245"/>
      <c r="E38" s="245"/>
      <c r="F38" s="246"/>
      <c r="G38" s="251"/>
      <c r="H38" s="245"/>
      <c r="I38" s="245"/>
      <c r="J38" s="50"/>
      <c r="K38" s="6"/>
      <c r="L38" s="85">
        <f>IF(AND(B38&lt;&gt;"",K38&lt;&gt;""),0.5,0)</f>
        <v>0</v>
      </c>
      <c r="M38" s="86">
        <f>L38</f>
        <v>0</v>
      </c>
      <c r="N38" s="237"/>
      <c r="O38" s="238"/>
    </row>
    <row r="39" spans="2:15" s="68" customFormat="1" ht="20.100000000000001" customHeight="1" x14ac:dyDescent="0.3">
      <c r="B39" s="244"/>
      <c r="C39" s="245"/>
      <c r="D39" s="245"/>
      <c r="E39" s="245"/>
      <c r="F39" s="246"/>
      <c r="G39" s="251"/>
      <c r="H39" s="245"/>
      <c r="I39" s="245"/>
      <c r="J39" s="50"/>
      <c r="K39" s="6"/>
      <c r="L39" s="85">
        <f t="shared" ref="L39:L40" si="16">IF(AND(B39&lt;&gt;"",K39&lt;&gt;""),0.5,0)</f>
        <v>0</v>
      </c>
      <c r="M39" s="86">
        <f t="shared" ref="M39:M40" si="17">L39</f>
        <v>0</v>
      </c>
      <c r="N39" s="237"/>
      <c r="O39" s="238"/>
    </row>
    <row r="40" spans="2:15" s="68" customFormat="1" ht="20.100000000000001" customHeight="1" x14ac:dyDescent="0.3">
      <c r="B40" s="244"/>
      <c r="C40" s="245"/>
      <c r="D40" s="245"/>
      <c r="E40" s="245"/>
      <c r="F40" s="246"/>
      <c r="G40" s="251"/>
      <c r="H40" s="245"/>
      <c r="I40" s="245"/>
      <c r="J40" s="50"/>
      <c r="K40" s="6"/>
      <c r="L40" s="85">
        <f t="shared" si="16"/>
        <v>0</v>
      </c>
      <c r="M40" s="86">
        <f t="shared" si="17"/>
        <v>0</v>
      </c>
      <c r="N40" s="237"/>
      <c r="O40" s="238"/>
    </row>
    <row r="41" spans="2:15" s="68" customFormat="1" ht="20.100000000000001" customHeight="1" x14ac:dyDescent="0.3">
      <c r="B41" s="244"/>
      <c r="C41" s="245"/>
      <c r="D41" s="245"/>
      <c r="E41" s="245"/>
      <c r="F41" s="246"/>
      <c r="G41" s="251"/>
      <c r="H41" s="245"/>
      <c r="I41" s="245"/>
      <c r="J41" s="50"/>
      <c r="K41" s="6"/>
      <c r="L41" s="85">
        <f t="shared" ref="L41" si="18">IF(AND(B41&lt;&gt;"",K41&lt;&gt;""),0.5,0)</f>
        <v>0</v>
      </c>
      <c r="M41" s="86">
        <f t="shared" ref="M41" si="19">L41</f>
        <v>0</v>
      </c>
      <c r="N41" s="237"/>
      <c r="O41" s="238"/>
    </row>
    <row r="42" spans="2:15" s="68" customFormat="1" ht="20.100000000000001" customHeight="1" x14ac:dyDescent="0.3">
      <c r="B42" s="244"/>
      <c r="C42" s="245"/>
      <c r="D42" s="245"/>
      <c r="E42" s="245"/>
      <c r="F42" s="246"/>
      <c r="G42" s="251"/>
      <c r="H42" s="245"/>
      <c r="I42" s="245"/>
      <c r="J42" s="50"/>
      <c r="K42" s="6"/>
      <c r="L42" s="85">
        <f t="shared" ref="L42:L43" si="20">IF(AND(B42&lt;&gt;"",K42&lt;&gt;""),0.5,0)</f>
        <v>0</v>
      </c>
      <c r="M42" s="86">
        <f t="shared" ref="M42:M43" si="21">L42</f>
        <v>0</v>
      </c>
      <c r="N42" s="237"/>
      <c r="O42" s="238"/>
    </row>
    <row r="43" spans="2:15" s="68" customFormat="1" ht="20.100000000000001" customHeight="1" thickBot="1" x14ac:dyDescent="0.35">
      <c r="B43" s="244"/>
      <c r="C43" s="245"/>
      <c r="D43" s="245"/>
      <c r="E43" s="245"/>
      <c r="F43" s="246"/>
      <c r="G43" s="251"/>
      <c r="H43" s="245"/>
      <c r="I43" s="245"/>
      <c r="J43" s="50"/>
      <c r="K43" s="6"/>
      <c r="L43" s="85">
        <f t="shared" si="20"/>
        <v>0</v>
      </c>
      <c r="M43" s="86">
        <f t="shared" si="21"/>
        <v>0</v>
      </c>
      <c r="N43" s="237"/>
      <c r="O43" s="238"/>
    </row>
    <row r="44" spans="2:15" s="64" customFormat="1" ht="23.25" customHeight="1" x14ac:dyDescent="0.3">
      <c r="B44" s="76" t="s">
        <v>67</v>
      </c>
      <c r="C44" s="77"/>
      <c r="D44" s="77"/>
      <c r="E44" s="77"/>
      <c r="F44" s="77"/>
      <c r="G44" s="77"/>
      <c r="H44" s="77"/>
      <c r="I44" s="77"/>
      <c r="J44" s="77"/>
      <c r="K44" s="78"/>
      <c r="L44" s="279">
        <f>SUM(L46:L48)</f>
        <v>0</v>
      </c>
      <c r="M44" s="279">
        <f>SUM(M46:M48)</f>
        <v>0</v>
      </c>
      <c r="N44" s="151"/>
      <c r="O44" s="151"/>
    </row>
    <row r="45" spans="2:15" ht="30" customHeight="1" x14ac:dyDescent="0.3">
      <c r="B45" s="250" t="s">
        <v>68</v>
      </c>
      <c r="C45" s="239"/>
      <c r="D45" s="239"/>
      <c r="E45" s="239"/>
      <c r="F45" s="239"/>
      <c r="G45" s="239" t="s">
        <v>104</v>
      </c>
      <c r="H45" s="239"/>
      <c r="I45" s="239"/>
      <c r="J45" s="79" t="s">
        <v>12</v>
      </c>
      <c r="K45" s="81" t="s">
        <v>13</v>
      </c>
      <c r="L45" s="265"/>
      <c r="M45" s="265">
        <f t="shared" ref="M45" si="22">L45*COEFNORM</f>
        <v>0</v>
      </c>
    </row>
    <row r="46" spans="2:15" s="68" customFormat="1" ht="20.100000000000001" customHeight="1" x14ac:dyDescent="0.3">
      <c r="B46" s="244"/>
      <c r="C46" s="245"/>
      <c r="D46" s="245"/>
      <c r="E46" s="245"/>
      <c r="F46" s="246"/>
      <c r="G46" s="251"/>
      <c r="H46" s="245"/>
      <c r="I46" s="245"/>
      <c r="J46" s="50"/>
      <c r="K46" s="6"/>
      <c r="L46" s="85">
        <f>IF(AND(B46&lt;&gt;"",K46&lt;&gt;""),0.2,0)</f>
        <v>0</v>
      </c>
      <c r="M46" s="86">
        <f>L46</f>
        <v>0</v>
      </c>
      <c r="N46" s="237"/>
      <c r="O46" s="238"/>
    </row>
    <row r="47" spans="2:15" s="68" customFormat="1" ht="20.100000000000001" customHeight="1" x14ac:dyDescent="0.3">
      <c r="B47" s="244"/>
      <c r="C47" s="245"/>
      <c r="D47" s="245"/>
      <c r="E47" s="245"/>
      <c r="F47" s="246"/>
      <c r="G47" s="251"/>
      <c r="H47" s="245"/>
      <c r="I47" s="245"/>
      <c r="J47" s="50"/>
      <c r="K47" s="6"/>
      <c r="L47" s="85">
        <f t="shared" ref="L47:L48" si="23">IF(AND(B47&lt;&gt;"",K47&lt;&gt;""),0.2,0)</f>
        <v>0</v>
      </c>
      <c r="M47" s="86">
        <f t="shared" ref="M47:M48" si="24">L47</f>
        <v>0</v>
      </c>
      <c r="N47" s="237"/>
      <c r="O47" s="238"/>
    </row>
    <row r="48" spans="2:15" s="68" customFormat="1" ht="20.100000000000001" customHeight="1" thickBot="1" x14ac:dyDescent="0.35">
      <c r="B48" s="244"/>
      <c r="C48" s="245"/>
      <c r="D48" s="245"/>
      <c r="E48" s="245"/>
      <c r="F48" s="246"/>
      <c r="G48" s="251"/>
      <c r="H48" s="245"/>
      <c r="I48" s="245"/>
      <c r="J48" s="50"/>
      <c r="K48" s="6"/>
      <c r="L48" s="88">
        <f t="shared" si="23"/>
        <v>0</v>
      </c>
      <c r="M48" s="86">
        <f t="shared" si="24"/>
        <v>0</v>
      </c>
      <c r="N48" s="237"/>
      <c r="O48" s="238"/>
    </row>
    <row r="49" spans="2:15" ht="40.5" customHeight="1" x14ac:dyDescent="0.3">
      <c r="B49" s="259" t="s">
        <v>69</v>
      </c>
      <c r="C49" s="260"/>
      <c r="D49" s="260"/>
      <c r="E49" s="260"/>
      <c r="F49" s="260"/>
      <c r="G49" s="260"/>
      <c r="H49" s="260"/>
      <c r="I49" s="260"/>
      <c r="J49" s="260"/>
      <c r="K49" s="261"/>
      <c r="L49" s="262">
        <f>SUM(L51:L55)</f>
        <v>0</v>
      </c>
      <c r="M49" s="262">
        <f>SUM(M51:M55)</f>
        <v>0</v>
      </c>
      <c r="N49" s="151"/>
      <c r="O49" s="151"/>
    </row>
    <row r="50" spans="2:15" ht="30" customHeight="1" x14ac:dyDescent="0.3">
      <c r="B50" s="250" t="s">
        <v>11</v>
      </c>
      <c r="C50" s="239"/>
      <c r="D50" s="239"/>
      <c r="E50" s="239"/>
      <c r="F50" s="239" t="s">
        <v>48</v>
      </c>
      <c r="G50" s="239"/>
      <c r="H50" s="239" t="s">
        <v>16</v>
      </c>
      <c r="I50" s="239"/>
      <c r="J50" s="75" t="s">
        <v>12</v>
      </c>
      <c r="K50" s="81" t="s">
        <v>13</v>
      </c>
      <c r="L50" s="263"/>
      <c r="M50" s="263"/>
    </row>
    <row r="51" spans="2:15" s="68" customFormat="1" ht="20.100000000000001" customHeight="1" x14ac:dyDescent="0.3">
      <c r="B51" s="257"/>
      <c r="C51" s="241"/>
      <c r="D51" s="241"/>
      <c r="E51" s="258"/>
      <c r="F51" s="240"/>
      <c r="G51" s="258"/>
      <c r="H51" s="252"/>
      <c r="I51" s="253"/>
      <c r="J51" s="122"/>
      <c r="K51" s="7"/>
      <c r="L51" s="85">
        <f>IF(OR(B51="",K51=""),0,(VLOOKUP(F51,MTIPO_DE_PATENTE,2,FALSE)))</f>
        <v>0</v>
      </c>
      <c r="M51" s="86">
        <f>L51</f>
        <v>0</v>
      </c>
      <c r="N51" s="237"/>
      <c r="O51" s="238"/>
    </row>
    <row r="52" spans="2:15" s="68" customFormat="1" ht="20.100000000000001" customHeight="1" x14ac:dyDescent="0.3">
      <c r="B52" s="257"/>
      <c r="C52" s="241"/>
      <c r="D52" s="241"/>
      <c r="E52" s="258"/>
      <c r="F52" s="240"/>
      <c r="G52" s="258"/>
      <c r="H52" s="252"/>
      <c r="I52" s="253"/>
      <c r="J52" s="122"/>
      <c r="K52" s="7"/>
      <c r="L52" s="85">
        <f>IF(OR(B52="",K52=""),0,(VLOOKUP(F52,MTIPO_DE_PATENTE,2,FALSE)))</f>
        <v>0</v>
      </c>
      <c r="M52" s="86">
        <f t="shared" ref="M52:M55" si="25">L52</f>
        <v>0</v>
      </c>
      <c r="N52" s="237"/>
      <c r="O52" s="238"/>
    </row>
    <row r="53" spans="2:15" s="68" customFormat="1" ht="20.100000000000001" customHeight="1" x14ac:dyDescent="0.3">
      <c r="B53" s="231"/>
      <c r="C53" s="232"/>
      <c r="D53" s="232"/>
      <c r="E53" s="232"/>
      <c r="F53" s="240"/>
      <c r="G53" s="258"/>
      <c r="H53" s="252"/>
      <c r="I53" s="253"/>
      <c r="J53" s="122"/>
      <c r="K53" s="51"/>
      <c r="L53" s="85">
        <f>IF(OR(B53="",K53=""),0,(VLOOKUP(F53,MTIPO_DE_PATENTE,2,FALSE)))</f>
        <v>0</v>
      </c>
      <c r="M53" s="86">
        <f t="shared" si="25"/>
        <v>0</v>
      </c>
      <c r="N53" s="237"/>
      <c r="O53" s="238"/>
    </row>
    <row r="54" spans="2:15" s="68" customFormat="1" ht="20.100000000000001" customHeight="1" x14ac:dyDescent="0.3">
      <c r="B54" s="231"/>
      <c r="C54" s="232"/>
      <c r="D54" s="232"/>
      <c r="E54" s="232"/>
      <c r="F54" s="240"/>
      <c r="G54" s="258"/>
      <c r="H54" s="252"/>
      <c r="I54" s="253"/>
      <c r="J54" s="122"/>
      <c r="K54" s="7"/>
      <c r="L54" s="85">
        <f>IF(OR(B54="",K54=""),0,(VLOOKUP(F54,MTIPO_DE_PATENTE,2,FALSE)))</f>
        <v>0</v>
      </c>
      <c r="M54" s="86">
        <f t="shared" si="25"/>
        <v>0</v>
      </c>
      <c r="N54" s="237"/>
      <c r="O54" s="238"/>
    </row>
    <row r="55" spans="2:15" s="68" customFormat="1" ht="20.100000000000001" customHeight="1" thickBot="1" x14ac:dyDescent="0.35">
      <c r="B55" s="254"/>
      <c r="C55" s="255"/>
      <c r="D55" s="255"/>
      <c r="E55" s="256"/>
      <c r="F55" s="240"/>
      <c r="G55" s="258"/>
      <c r="H55" s="267"/>
      <c r="I55" s="268"/>
      <c r="J55" s="123"/>
      <c r="K55" s="8"/>
      <c r="L55" s="85">
        <f>IF(OR(B55="",K55=""),0,(VLOOKUP(F55,MTIPO_DE_PATENTE,2,FALSE)))</f>
        <v>0</v>
      </c>
      <c r="M55" s="86">
        <f t="shared" si="25"/>
        <v>0</v>
      </c>
      <c r="N55" s="237"/>
      <c r="O55" s="238"/>
    </row>
    <row r="56" spans="2:15" ht="30" customHeight="1" x14ac:dyDescent="0.3">
      <c r="B56" s="259" t="s">
        <v>80</v>
      </c>
      <c r="C56" s="260"/>
      <c r="D56" s="260"/>
      <c r="E56" s="260"/>
      <c r="F56" s="260"/>
      <c r="G56" s="260"/>
      <c r="H56" s="260"/>
      <c r="I56" s="260"/>
      <c r="J56" s="260"/>
      <c r="K56" s="261"/>
      <c r="L56" s="94">
        <f>SUM(L57+L65)</f>
        <v>0</v>
      </c>
      <c r="M56" s="94">
        <f>SUM(M57+M65)</f>
        <v>0</v>
      </c>
      <c r="N56" s="151"/>
      <c r="O56" s="151"/>
    </row>
    <row r="57" spans="2:15" s="64" customFormat="1" ht="23.25" customHeight="1" x14ac:dyDescent="0.3">
      <c r="B57" s="83" t="s">
        <v>81</v>
      </c>
      <c r="C57" s="82"/>
      <c r="D57" s="82"/>
      <c r="E57" s="82"/>
      <c r="F57" s="82"/>
      <c r="G57" s="82"/>
      <c r="H57" s="82"/>
      <c r="I57" s="82"/>
      <c r="J57" s="82"/>
      <c r="K57" s="84"/>
      <c r="L57" s="264">
        <f>SUM(L59:L64)</f>
        <v>0</v>
      </c>
      <c r="M57" s="264">
        <f>SUM(M59:M64)</f>
        <v>0</v>
      </c>
      <c r="N57" s="151"/>
      <c r="O57" s="151"/>
    </row>
    <row r="58" spans="2:15" ht="30" customHeight="1" x14ac:dyDescent="0.3">
      <c r="B58" s="250" t="s">
        <v>105</v>
      </c>
      <c r="C58" s="239"/>
      <c r="D58" s="239"/>
      <c r="E58" s="239"/>
      <c r="F58" s="239" t="s">
        <v>93</v>
      </c>
      <c r="G58" s="239"/>
      <c r="H58" s="239" t="s">
        <v>56</v>
      </c>
      <c r="I58" s="239"/>
      <c r="J58" s="79" t="s">
        <v>12</v>
      </c>
      <c r="K58" s="81" t="s">
        <v>13</v>
      </c>
      <c r="L58" s="265"/>
      <c r="M58" s="265"/>
    </row>
    <row r="59" spans="2:15" s="68" customFormat="1" ht="20.100000000000001" customHeight="1" x14ac:dyDescent="0.3">
      <c r="B59" s="233"/>
      <c r="C59" s="234"/>
      <c r="D59" s="234"/>
      <c r="E59" s="235"/>
      <c r="F59" s="236"/>
      <c r="G59" s="235"/>
      <c r="H59" s="240"/>
      <c r="I59" s="241"/>
      <c r="J59" s="124"/>
      <c r="K59" s="7"/>
      <c r="L59" s="85">
        <f t="shared" ref="L59:L64" si="26">IF(OR(B59="",K59=""),0,(VLOOKUP(H59,MCONGRESO_NACIONAL,2,FALSE)))</f>
        <v>0</v>
      </c>
      <c r="M59" s="86">
        <f>L59</f>
        <v>0</v>
      </c>
      <c r="N59" s="237"/>
      <c r="O59" s="238"/>
    </row>
    <row r="60" spans="2:15" s="68" customFormat="1" ht="20.100000000000001" customHeight="1" x14ac:dyDescent="0.3">
      <c r="B60" s="233"/>
      <c r="C60" s="234"/>
      <c r="D60" s="234"/>
      <c r="E60" s="235"/>
      <c r="F60" s="236"/>
      <c r="G60" s="235"/>
      <c r="H60" s="240"/>
      <c r="I60" s="241"/>
      <c r="J60" s="124"/>
      <c r="K60" s="7"/>
      <c r="L60" s="85">
        <f t="shared" si="26"/>
        <v>0</v>
      </c>
      <c r="M60" s="86">
        <f t="shared" ref="M60:M61" si="27">L60</f>
        <v>0</v>
      </c>
      <c r="N60" s="237"/>
      <c r="O60" s="238"/>
    </row>
    <row r="61" spans="2:15" s="68" customFormat="1" ht="20.100000000000001" customHeight="1" x14ac:dyDescent="0.3">
      <c r="B61" s="233"/>
      <c r="C61" s="234"/>
      <c r="D61" s="234"/>
      <c r="E61" s="235"/>
      <c r="F61" s="236"/>
      <c r="G61" s="235"/>
      <c r="H61" s="240"/>
      <c r="I61" s="241"/>
      <c r="J61" s="124"/>
      <c r="K61" s="7"/>
      <c r="L61" s="85">
        <f t="shared" si="26"/>
        <v>0</v>
      </c>
      <c r="M61" s="86">
        <f t="shared" si="27"/>
        <v>0</v>
      </c>
      <c r="N61" s="237"/>
      <c r="O61" s="238"/>
    </row>
    <row r="62" spans="2:15" s="68" customFormat="1" ht="20.100000000000001" customHeight="1" x14ac:dyDescent="0.3">
      <c r="B62" s="233"/>
      <c r="C62" s="234"/>
      <c r="D62" s="234"/>
      <c r="E62" s="235"/>
      <c r="F62" s="236"/>
      <c r="G62" s="235"/>
      <c r="H62" s="240"/>
      <c r="I62" s="241"/>
      <c r="J62" s="124"/>
      <c r="K62" s="7"/>
      <c r="L62" s="85">
        <f t="shared" si="26"/>
        <v>0</v>
      </c>
      <c r="M62" s="86">
        <f t="shared" ref="M62" si="28">L62</f>
        <v>0</v>
      </c>
      <c r="N62" s="237"/>
      <c r="O62" s="238"/>
    </row>
    <row r="63" spans="2:15" s="68" customFormat="1" ht="20.100000000000001" customHeight="1" x14ac:dyDescent="0.3">
      <c r="B63" s="233"/>
      <c r="C63" s="234"/>
      <c r="D63" s="234"/>
      <c r="E63" s="235"/>
      <c r="F63" s="236"/>
      <c r="G63" s="235"/>
      <c r="H63" s="240"/>
      <c r="I63" s="241"/>
      <c r="J63" s="124"/>
      <c r="K63" s="7"/>
      <c r="L63" s="85">
        <f t="shared" si="26"/>
        <v>0</v>
      </c>
      <c r="M63" s="86">
        <f t="shared" ref="M63:M64" si="29">L63</f>
        <v>0</v>
      </c>
      <c r="N63" s="237"/>
      <c r="O63" s="238"/>
    </row>
    <row r="64" spans="2:15" s="68" customFormat="1" ht="20.100000000000001" customHeight="1" x14ac:dyDescent="0.3">
      <c r="B64" s="233"/>
      <c r="C64" s="234"/>
      <c r="D64" s="234"/>
      <c r="E64" s="235"/>
      <c r="F64" s="236"/>
      <c r="G64" s="235"/>
      <c r="H64" s="240"/>
      <c r="I64" s="241"/>
      <c r="J64" s="124"/>
      <c r="K64" s="7"/>
      <c r="L64" s="85">
        <f t="shared" si="26"/>
        <v>0</v>
      </c>
      <c r="M64" s="86">
        <f t="shared" si="29"/>
        <v>0</v>
      </c>
      <c r="N64" s="237"/>
      <c r="O64" s="238"/>
    </row>
    <row r="65" spans="2:15" s="64" customFormat="1" ht="23.25" customHeight="1" x14ac:dyDescent="0.3">
      <c r="B65" s="83" t="s">
        <v>82</v>
      </c>
      <c r="C65" s="82"/>
      <c r="D65" s="82"/>
      <c r="E65" s="82"/>
      <c r="F65" s="82"/>
      <c r="G65" s="82"/>
      <c r="H65" s="82"/>
      <c r="I65" s="82"/>
      <c r="J65" s="82"/>
      <c r="K65" s="84"/>
      <c r="L65" s="266">
        <f>SUM(L67:L78)</f>
        <v>0</v>
      </c>
      <c r="M65" s="266">
        <f>SUM(M67:M78)</f>
        <v>0</v>
      </c>
      <c r="N65" s="151"/>
      <c r="O65" s="151"/>
    </row>
    <row r="66" spans="2:15" ht="30" customHeight="1" x14ac:dyDescent="0.3">
      <c r="B66" s="250" t="s">
        <v>105</v>
      </c>
      <c r="C66" s="239"/>
      <c r="D66" s="239"/>
      <c r="E66" s="239"/>
      <c r="F66" s="239" t="s">
        <v>93</v>
      </c>
      <c r="G66" s="239"/>
      <c r="H66" s="239" t="s">
        <v>56</v>
      </c>
      <c r="I66" s="239"/>
      <c r="J66" s="79" t="s">
        <v>12</v>
      </c>
      <c r="K66" s="81" t="s">
        <v>13</v>
      </c>
      <c r="L66" s="265"/>
      <c r="M66" s="265"/>
    </row>
    <row r="67" spans="2:15" s="68" customFormat="1" ht="20.100000000000001" customHeight="1" x14ac:dyDescent="0.3">
      <c r="B67" s="233"/>
      <c r="C67" s="234"/>
      <c r="D67" s="234"/>
      <c r="E67" s="235"/>
      <c r="F67" s="236"/>
      <c r="G67" s="235"/>
      <c r="H67" s="236"/>
      <c r="I67" s="234"/>
      <c r="J67" s="124"/>
      <c r="K67" s="7"/>
      <c r="L67" s="85">
        <f t="shared" ref="L67:L78" si="30">IF(OR(B67="",K67=""),0,(VLOOKUP(H67,MCONGRESO_INTERNACIONAL,2,FALSE)))</f>
        <v>0</v>
      </c>
      <c r="M67" s="86">
        <f>L67</f>
        <v>0</v>
      </c>
      <c r="N67" s="237"/>
      <c r="O67" s="238"/>
    </row>
    <row r="68" spans="2:15" s="68" customFormat="1" ht="20.100000000000001" customHeight="1" x14ac:dyDescent="0.3">
      <c r="B68" s="233"/>
      <c r="C68" s="234"/>
      <c r="D68" s="234"/>
      <c r="E68" s="235"/>
      <c r="F68" s="236"/>
      <c r="G68" s="235"/>
      <c r="H68" s="236"/>
      <c r="I68" s="234"/>
      <c r="J68" s="124"/>
      <c r="K68" s="7"/>
      <c r="L68" s="85">
        <f t="shared" ref="L68:L71" si="31">IF(OR(B68="",K68=""),0,(VLOOKUP(H68,MCONGRESO_INTERNACIONAL,2,FALSE)))</f>
        <v>0</v>
      </c>
      <c r="M68" s="86">
        <f t="shared" ref="M68:M71" si="32">L68</f>
        <v>0</v>
      </c>
      <c r="N68" s="237"/>
      <c r="O68" s="238"/>
    </row>
    <row r="69" spans="2:15" s="68" customFormat="1" ht="20.100000000000001" customHeight="1" x14ac:dyDescent="0.3">
      <c r="B69" s="233"/>
      <c r="C69" s="234"/>
      <c r="D69" s="234"/>
      <c r="E69" s="235"/>
      <c r="F69" s="236"/>
      <c r="G69" s="235"/>
      <c r="H69" s="236"/>
      <c r="I69" s="234"/>
      <c r="J69" s="124"/>
      <c r="K69" s="7"/>
      <c r="L69" s="85">
        <f t="shared" si="31"/>
        <v>0</v>
      </c>
      <c r="M69" s="86">
        <f t="shared" si="32"/>
        <v>0</v>
      </c>
      <c r="N69" s="237"/>
      <c r="O69" s="238"/>
    </row>
    <row r="70" spans="2:15" s="68" customFormat="1" ht="20.100000000000001" customHeight="1" x14ac:dyDescent="0.3">
      <c r="B70" s="233"/>
      <c r="C70" s="234"/>
      <c r="D70" s="234"/>
      <c r="E70" s="235"/>
      <c r="F70" s="236"/>
      <c r="G70" s="235"/>
      <c r="H70" s="236"/>
      <c r="I70" s="234"/>
      <c r="J70" s="124"/>
      <c r="K70" s="7"/>
      <c r="L70" s="85">
        <f t="shared" si="31"/>
        <v>0</v>
      </c>
      <c r="M70" s="86">
        <f t="shared" si="32"/>
        <v>0</v>
      </c>
      <c r="N70" s="237"/>
      <c r="O70" s="238"/>
    </row>
    <row r="71" spans="2:15" s="68" customFormat="1" ht="20.100000000000001" customHeight="1" x14ac:dyDescent="0.3">
      <c r="B71" s="233"/>
      <c r="C71" s="234"/>
      <c r="D71" s="234"/>
      <c r="E71" s="235"/>
      <c r="F71" s="236"/>
      <c r="G71" s="235"/>
      <c r="H71" s="236"/>
      <c r="I71" s="234"/>
      <c r="J71" s="124"/>
      <c r="K71" s="7"/>
      <c r="L71" s="85">
        <f t="shared" si="31"/>
        <v>0</v>
      </c>
      <c r="M71" s="86">
        <f t="shared" si="32"/>
        <v>0</v>
      </c>
      <c r="N71" s="237"/>
      <c r="O71" s="238"/>
    </row>
    <row r="72" spans="2:15" s="68" customFormat="1" ht="20.100000000000001" customHeight="1" x14ac:dyDescent="0.3">
      <c r="B72" s="233"/>
      <c r="C72" s="234"/>
      <c r="D72" s="234"/>
      <c r="E72" s="235"/>
      <c r="F72" s="236"/>
      <c r="G72" s="235"/>
      <c r="H72" s="236"/>
      <c r="I72" s="234"/>
      <c r="J72" s="124"/>
      <c r="K72" s="7"/>
      <c r="L72" s="85">
        <f t="shared" si="30"/>
        <v>0</v>
      </c>
      <c r="M72" s="86">
        <f t="shared" ref="M72:M75" si="33">L72</f>
        <v>0</v>
      </c>
      <c r="N72" s="237"/>
      <c r="O72" s="238"/>
    </row>
    <row r="73" spans="2:15" s="68" customFormat="1" ht="20.100000000000001" customHeight="1" x14ac:dyDescent="0.3">
      <c r="B73" s="233"/>
      <c r="C73" s="234"/>
      <c r="D73" s="234"/>
      <c r="E73" s="235"/>
      <c r="F73" s="236"/>
      <c r="G73" s="235"/>
      <c r="H73" s="236"/>
      <c r="I73" s="234"/>
      <c r="J73" s="124"/>
      <c r="K73" s="7"/>
      <c r="L73" s="85">
        <f t="shared" ref="L73:L74" si="34">IF(OR(B73="",K73=""),0,(VLOOKUP(H73,MCONGRESO_INTERNACIONAL,2,FALSE)))</f>
        <v>0</v>
      </c>
      <c r="M73" s="86">
        <f t="shared" ref="M73:M74" si="35">L73</f>
        <v>0</v>
      </c>
      <c r="N73" s="237"/>
      <c r="O73" s="238"/>
    </row>
    <row r="74" spans="2:15" s="68" customFormat="1" ht="20.100000000000001" customHeight="1" x14ac:dyDescent="0.3">
      <c r="B74" s="233"/>
      <c r="C74" s="234"/>
      <c r="D74" s="234"/>
      <c r="E74" s="235"/>
      <c r="F74" s="236"/>
      <c r="G74" s="235"/>
      <c r="H74" s="236"/>
      <c r="I74" s="234"/>
      <c r="J74" s="124"/>
      <c r="K74" s="7"/>
      <c r="L74" s="85">
        <f t="shared" si="34"/>
        <v>0</v>
      </c>
      <c r="M74" s="86">
        <f t="shared" si="35"/>
        <v>0</v>
      </c>
      <c r="N74" s="237"/>
      <c r="O74" s="238"/>
    </row>
    <row r="75" spans="2:15" s="68" customFormat="1" ht="20.100000000000001" customHeight="1" x14ac:dyDescent="0.3">
      <c r="B75" s="233"/>
      <c r="C75" s="234"/>
      <c r="D75" s="234"/>
      <c r="E75" s="235"/>
      <c r="F75" s="236"/>
      <c r="G75" s="235"/>
      <c r="H75" s="236"/>
      <c r="I75" s="234"/>
      <c r="J75" s="124"/>
      <c r="K75" s="7"/>
      <c r="L75" s="85">
        <f t="shared" si="30"/>
        <v>0</v>
      </c>
      <c r="M75" s="86">
        <f t="shared" si="33"/>
        <v>0</v>
      </c>
      <c r="N75" s="237"/>
      <c r="O75" s="238"/>
    </row>
    <row r="76" spans="2:15" s="68" customFormat="1" ht="20.100000000000001" customHeight="1" x14ac:dyDescent="0.3">
      <c r="B76" s="233"/>
      <c r="C76" s="234"/>
      <c r="D76" s="234"/>
      <c r="E76" s="235"/>
      <c r="F76" s="236"/>
      <c r="G76" s="235"/>
      <c r="H76" s="236"/>
      <c r="I76" s="234"/>
      <c r="J76" s="124"/>
      <c r="K76" s="7"/>
      <c r="L76" s="85">
        <f t="shared" si="30"/>
        <v>0</v>
      </c>
      <c r="M76" s="86">
        <f t="shared" ref="M76" si="36">L76</f>
        <v>0</v>
      </c>
      <c r="N76" s="237"/>
      <c r="O76" s="238"/>
    </row>
    <row r="77" spans="2:15" s="68" customFormat="1" ht="20.100000000000001" customHeight="1" x14ac:dyDescent="0.3">
      <c r="B77" s="233"/>
      <c r="C77" s="234"/>
      <c r="D77" s="234"/>
      <c r="E77" s="235"/>
      <c r="F77" s="236"/>
      <c r="G77" s="235"/>
      <c r="H77" s="236"/>
      <c r="I77" s="234"/>
      <c r="J77" s="124"/>
      <c r="K77" s="7"/>
      <c r="L77" s="85">
        <f t="shared" si="30"/>
        <v>0</v>
      </c>
      <c r="M77" s="86">
        <f t="shared" ref="M77:M78" si="37">L77</f>
        <v>0</v>
      </c>
      <c r="N77" s="237"/>
      <c r="O77" s="238"/>
    </row>
    <row r="78" spans="2:15" s="68" customFormat="1" ht="20.100000000000001" customHeight="1" thickBot="1" x14ac:dyDescent="0.35">
      <c r="B78" s="289"/>
      <c r="C78" s="290"/>
      <c r="D78" s="290"/>
      <c r="E78" s="291"/>
      <c r="F78" s="292"/>
      <c r="G78" s="291"/>
      <c r="H78" s="292"/>
      <c r="I78" s="290"/>
      <c r="J78" s="90"/>
      <c r="K78" s="8"/>
      <c r="L78" s="88">
        <f t="shared" si="30"/>
        <v>0</v>
      </c>
      <c r="M78" s="89">
        <f t="shared" si="37"/>
        <v>0</v>
      </c>
      <c r="N78" s="237"/>
      <c r="O78" s="238"/>
    </row>
    <row r="79" spans="2:15" ht="18" x14ac:dyDescent="0.3">
      <c r="B79" s="286" t="s">
        <v>120</v>
      </c>
      <c r="C79" s="287"/>
      <c r="D79" s="287"/>
      <c r="E79" s="287"/>
      <c r="F79" s="287"/>
      <c r="G79" s="287"/>
      <c r="H79" s="287"/>
      <c r="I79" s="287"/>
      <c r="J79" s="287"/>
      <c r="K79" s="288"/>
    </row>
    <row r="80" spans="2:15" ht="30" customHeight="1" x14ac:dyDescent="0.3">
      <c r="B80" s="201"/>
      <c r="C80" s="202"/>
      <c r="D80" s="202"/>
      <c r="E80" s="202"/>
      <c r="F80" s="202"/>
      <c r="G80" s="202"/>
      <c r="H80" s="202"/>
      <c r="I80" s="202"/>
      <c r="J80" s="202"/>
      <c r="K80" s="203"/>
    </row>
    <row r="81" spans="2:11" ht="30" customHeight="1" x14ac:dyDescent="0.3">
      <c r="B81" s="201"/>
      <c r="C81" s="202"/>
      <c r="D81" s="202"/>
      <c r="E81" s="202"/>
      <c r="F81" s="202"/>
      <c r="G81" s="202"/>
      <c r="H81" s="202"/>
      <c r="I81" s="202"/>
      <c r="J81" s="202"/>
      <c r="K81" s="203"/>
    </row>
    <row r="82" spans="2:11" ht="30" customHeight="1" thickBot="1" x14ac:dyDescent="0.35">
      <c r="B82" s="204"/>
      <c r="C82" s="205"/>
      <c r="D82" s="205"/>
      <c r="E82" s="205"/>
      <c r="F82" s="205"/>
      <c r="G82" s="205"/>
      <c r="H82" s="205"/>
      <c r="I82" s="205"/>
      <c r="J82" s="205"/>
      <c r="K82" s="206"/>
    </row>
  </sheetData>
  <sheetProtection algorithmName="SHA-512" hashValue="RxfTGwTeeKI4FDx/3jMGA0NxgHgXVHQdwfmPU16tWE+7GmZayfdyM3Zief8jTyMk8ZCidcaz5q8uLzukb9BykA==" saltValue="mUIPE9qj/gXmNxSJ0JMGKQ==" spinCount="100000" sheet="1" insertRows="0" deleteRows="0" selectLockedCells="1"/>
  <mergeCells count="232">
    <mergeCell ref="B71:E71"/>
    <mergeCell ref="F71:G71"/>
    <mergeCell ref="H71:I71"/>
    <mergeCell ref="N71:O71"/>
    <mergeCell ref="B73:E73"/>
    <mergeCell ref="F73:G73"/>
    <mergeCell ref="H73:I73"/>
    <mergeCell ref="N73:O73"/>
    <mergeCell ref="B74:E74"/>
    <mergeCell ref="F74:G74"/>
    <mergeCell ref="H74:I74"/>
    <mergeCell ref="N74:O74"/>
    <mergeCell ref="B68:E68"/>
    <mergeCell ref="F68:G68"/>
    <mergeCell ref="H68:I68"/>
    <mergeCell ref="N68:O68"/>
    <mergeCell ref="B69:E69"/>
    <mergeCell ref="F69:G69"/>
    <mergeCell ref="H69:I69"/>
    <mergeCell ref="N69:O69"/>
    <mergeCell ref="B70:E70"/>
    <mergeCell ref="F70:G70"/>
    <mergeCell ref="H70:I70"/>
    <mergeCell ref="N70:O70"/>
    <mergeCell ref="N18:O18"/>
    <mergeCell ref="B16:F16"/>
    <mergeCell ref="H16:I16"/>
    <mergeCell ref="N16:O16"/>
    <mergeCell ref="H15:I15"/>
    <mergeCell ref="N42:O42"/>
    <mergeCell ref="N43:O43"/>
    <mergeCell ref="N46:O46"/>
    <mergeCell ref="N47:O47"/>
    <mergeCell ref="N19:O19"/>
    <mergeCell ref="N20:O20"/>
    <mergeCell ref="N23:O23"/>
    <mergeCell ref="M36:M37"/>
    <mergeCell ref="M44:M45"/>
    <mergeCell ref="L36:L37"/>
    <mergeCell ref="L44:L45"/>
    <mergeCell ref="G46:I46"/>
    <mergeCell ref="G47:I47"/>
    <mergeCell ref="B46:F46"/>
    <mergeCell ref="B29:E29"/>
    <mergeCell ref="G29:H29"/>
    <mergeCell ref="G38:I38"/>
    <mergeCell ref="G42:I42"/>
    <mergeCell ref="G43:I43"/>
    <mergeCell ref="B80:K82"/>
    <mergeCell ref="N55:O55"/>
    <mergeCell ref="N59:O59"/>
    <mergeCell ref="N63:O63"/>
    <mergeCell ref="N64:O64"/>
    <mergeCell ref="N67:O67"/>
    <mergeCell ref="N77:O77"/>
    <mergeCell ref="N78:O78"/>
    <mergeCell ref="B79:K79"/>
    <mergeCell ref="B77:E77"/>
    <mergeCell ref="F77:G77"/>
    <mergeCell ref="H77:I77"/>
    <mergeCell ref="B78:E78"/>
    <mergeCell ref="F78:G78"/>
    <mergeCell ref="H78:I78"/>
    <mergeCell ref="B58:E58"/>
    <mergeCell ref="B67:E67"/>
    <mergeCell ref="F67:G67"/>
    <mergeCell ref="H67:I67"/>
    <mergeCell ref="B66:E66"/>
    <mergeCell ref="F66:G66"/>
    <mergeCell ref="B63:E63"/>
    <mergeCell ref="B64:E64"/>
    <mergeCell ref="B59:E59"/>
    <mergeCell ref="N51:O51"/>
    <mergeCell ref="N52:O52"/>
    <mergeCell ref="N53:O53"/>
    <mergeCell ref="N54:O54"/>
    <mergeCell ref="N24:O24"/>
    <mergeCell ref="N25:O25"/>
    <mergeCell ref="N26:O26"/>
    <mergeCell ref="N27:O27"/>
    <mergeCell ref="N31:O31"/>
    <mergeCell ref="N32:O32"/>
    <mergeCell ref="N33:O33"/>
    <mergeCell ref="N34:O34"/>
    <mergeCell ref="N38:O38"/>
    <mergeCell ref="N28:O28"/>
    <mergeCell ref="N30:O30"/>
    <mergeCell ref="N29:O29"/>
    <mergeCell ref="N48:O48"/>
    <mergeCell ref="N41:O41"/>
    <mergeCell ref="N39:O39"/>
    <mergeCell ref="N40:O40"/>
    <mergeCell ref="M21:M22"/>
    <mergeCell ref="M2:M5"/>
    <mergeCell ref="L21:L22"/>
    <mergeCell ref="C2:K2"/>
    <mergeCell ref="C3:K3"/>
    <mergeCell ref="C4:G5"/>
    <mergeCell ref="B21:K21"/>
    <mergeCell ref="B19:F19"/>
    <mergeCell ref="H19:I19"/>
    <mergeCell ref="B20:F20"/>
    <mergeCell ref="H20:I20"/>
    <mergeCell ref="B11:G11"/>
    <mergeCell ref="H11:I11"/>
    <mergeCell ref="B18:F18"/>
    <mergeCell ref="H18:I18"/>
    <mergeCell ref="B22:E22"/>
    <mergeCell ref="L2:L5"/>
    <mergeCell ref="B17:F17"/>
    <mergeCell ref="H17:I17"/>
    <mergeCell ref="N8:O9"/>
    <mergeCell ref="N10:O10"/>
    <mergeCell ref="N12:O12"/>
    <mergeCell ref="N15:O15"/>
    <mergeCell ref="B7:K7"/>
    <mergeCell ref="B8:K8"/>
    <mergeCell ref="B9:G9"/>
    <mergeCell ref="H9:I9"/>
    <mergeCell ref="B10:G10"/>
    <mergeCell ref="H10:I10"/>
    <mergeCell ref="B12:G12"/>
    <mergeCell ref="H12:I12"/>
    <mergeCell ref="L8:L9"/>
    <mergeCell ref="L13:L14"/>
    <mergeCell ref="B14:F14"/>
    <mergeCell ref="H14:I14"/>
    <mergeCell ref="B15:F15"/>
    <mergeCell ref="N11:O11"/>
    <mergeCell ref="M8:M9"/>
    <mergeCell ref="M13:M14"/>
    <mergeCell ref="M49:M50"/>
    <mergeCell ref="M57:M58"/>
    <mergeCell ref="M65:M66"/>
    <mergeCell ref="F51:G51"/>
    <mergeCell ref="H51:I51"/>
    <mergeCell ref="F52:G52"/>
    <mergeCell ref="H52:I52"/>
    <mergeCell ref="F55:G55"/>
    <mergeCell ref="H55:I55"/>
    <mergeCell ref="H66:I66"/>
    <mergeCell ref="L49:L50"/>
    <mergeCell ref="F58:G58"/>
    <mergeCell ref="H58:I58"/>
    <mergeCell ref="L57:L58"/>
    <mergeCell ref="L65:L66"/>
    <mergeCell ref="F63:G63"/>
    <mergeCell ref="H63:I63"/>
    <mergeCell ref="F64:G64"/>
    <mergeCell ref="H64:I64"/>
    <mergeCell ref="F59:G59"/>
    <mergeCell ref="H59:I59"/>
    <mergeCell ref="B56:K56"/>
    <mergeCell ref="B53:E53"/>
    <mergeCell ref="F53:G53"/>
    <mergeCell ref="H53:I53"/>
    <mergeCell ref="B55:E55"/>
    <mergeCell ref="B48:F48"/>
    <mergeCell ref="B51:E51"/>
    <mergeCell ref="B50:E50"/>
    <mergeCell ref="B49:K49"/>
    <mergeCell ref="B54:E54"/>
    <mergeCell ref="F54:G54"/>
    <mergeCell ref="H54:I54"/>
    <mergeCell ref="B52:E52"/>
    <mergeCell ref="H50:I50"/>
    <mergeCell ref="G48:I48"/>
    <mergeCell ref="F50:G50"/>
    <mergeCell ref="G34:H34"/>
    <mergeCell ref="G33:H33"/>
    <mergeCell ref="B47:F47"/>
    <mergeCell ref="B38:F38"/>
    <mergeCell ref="B42:F42"/>
    <mergeCell ref="B43:F43"/>
    <mergeCell ref="B35:K35"/>
    <mergeCell ref="B45:F45"/>
    <mergeCell ref="B37:F37"/>
    <mergeCell ref="B41:F41"/>
    <mergeCell ref="G41:I41"/>
    <mergeCell ref="B39:F39"/>
    <mergeCell ref="G39:I39"/>
    <mergeCell ref="B40:F40"/>
    <mergeCell ref="G40:I40"/>
    <mergeCell ref="B33:E33"/>
    <mergeCell ref="N17:O17"/>
    <mergeCell ref="B62:E62"/>
    <mergeCell ref="F62:G62"/>
    <mergeCell ref="H62:I62"/>
    <mergeCell ref="N62:O62"/>
    <mergeCell ref="B60:E60"/>
    <mergeCell ref="F60:G60"/>
    <mergeCell ref="H60:I60"/>
    <mergeCell ref="N60:O60"/>
    <mergeCell ref="B61:E61"/>
    <mergeCell ref="F61:G61"/>
    <mergeCell ref="H61:I61"/>
    <mergeCell ref="N61:O61"/>
    <mergeCell ref="B23:E23"/>
    <mergeCell ref="G22:H22"/>
    <mergeCell ref="B32:E32"/>
    <mergeCell ref="B34:E34"/>
    <mergeCell ref="B36:F36"/>
    <mergeCell ref="G32:H32"/>
    <mergeCell ref="G37:I37"/>
    <mergeCell ref="G24:H24"/>
    <mergeCell ref="G23:H23"/>
    <mergeCell ref="G27:H27"/>
    <mergeCell ref="B27:E27"/>
    <mergeCell ref="B24:E24"/>
    <mergeCell ref="B76:E76"/>
    <mergeCell ref="F76:G76"/>
    <mergeCell ref="H76:I76"/>
    <mergeCell ref="N76:O76"/>
    <mergeCell ref="B72:E72"/>
    <mergeCell ref="F72:G72"/>
    <mergeCell ref="H72:I72"/>
    <mergeCell ref="N72:O72"/>
    <mergeCell ref="B75:E75"/>
    <mergeCell ref="F75:G75"/>
    <mergeCell ref="H75:I75"/>
    <mergeCell ref="N75:O75"/>
    <mergeCell ref="G31:H31"/>
    <mergeCell ref="B31:E31"/>
    <mergeCell ref="G26:H26"/>
    <mergeCell ref="B26:E26"/>
    <mergeCell ref="G25:H25"/>
    <mergeCell ref="B28:E28"/>
    <mergeCell ref="G28:H28"/>
    <mergeCell ref="B30:E30"/>
    <mergeCell ref="G30:H30"/>
    <mergeCell ref="B25:E25"/>
    <mergeCell ref="G45:I45"/>
  </mergeCells>
  <dataValidations count="6">
    <dataValidation type="list" allowBlank="1" showInputMessage="1" showErrorMessage="1" promptTitle="Ayuda" prompt="Elija una opción de la lista desplegable" sqref="F23:F34" xr:uid="{00000000-0002-0000-0300-000000000000}">
      <formula1>CUARTILES_ARTICULOS</formula1>
    </dataValidation>
    <dataValidation type="list" allowBlank="1" showInputMessage="1" showErrorMessage="1" sqref="H68:I78" xr:uid="{00000000-0002-0000-0300-000001000000}">
      <formula1>CONGRESO_INTERNACIONAL</formula1>
    </dataValidation>
    <dataValidation type="list" allowBlank="1" showInputMessage="1" showErrorMessage="1" promptTitle="Ayuda" prompt="Elija la posición de la lista desplegable" sqref="G23:H34" xr:uid="{00000000-0002-0000-0300-000002000000}">
      <formula1>POSICION_AUTOR</formula1>
    </dataValidation>
    <dataValidation allowBlank="1" showInputMessage="1" showErrorMessage="1" promptTitle="Aviso" prompt="Los méritos de este apartado se acreditarán mediante certificado expedido por el Secretariado de Transferencia de Conocimiento y Emprendimiento de la Universidad de Sevilla" sqref="B51:E55" xr:uid="{00000000-0002-0000-0300-000003000000}"/>
    <dataValidation type="list" allowBlank="1" showInputMessage="1" showErrorMessage="1" promptTitle="Ayuda" prompt="Elija un tipo de patente de la lista desplegable_x000a_" sqref="F51:G55" xr:uid="{00000000-0002-0000-0300-000004000000}">
      <formula1>TIPO_PATENTE</formula1>
    </dataValidation>
    <dataValidation type="list" allowBlank="1" showInputMessage="1" showErrorMessage="1" promptTitle="Ayuda" prompt="Elija un tipo de participación en congreso de la lista desplegable" sqref="H59:I64 H67:I67" xr:uid="{00000000-0002-0000-0300-000005000000}">
      <formula1>CONGRESO_INTERNACIONAL</formula1>
    </dataValidation>
  </dataValidation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8"/>
  <sheetViews>
    <sheetView tabSelected="1" workbookViewId="0">
      <selection activeCell="J67" sqref="J1:M1048576"/>
    </sheetView>
  </sheetViews>
  <sheetFormatPr baseColWidth="10" defaultColWidth="9.140625" defaultRowHeight="30" customHeight="1" x14ac:dyDescent="0.3"/>
  <cols>
    <col min="1" max="1" width="1.5703125" style="53" customWidth="1"/>
    <col min="2" max="2" width="41.5703125" style="66" customWidth="1"/>
    <col min="3" max="3" width="14.5703125" style="53" customWidth="1"/>
    <col min="4" max="4" width="22.140625" style="53" customWidth="1"/>
    <col min="5" max="5" width="14" style="53" customWidth="1"/>
    <col min="6" max="6" width="13.5703125" style="53" customWidth="1"/>
    <col min="7" max="7" width="17.85546875" style="53" customWidth="1"/>
    <col min="8" max="8" width="14.7109375" style="53" customWidth="1"/>
    <col min="9" max="9" width="18.7109375" style="53" customWidth="1"/>
    <col min="10" max="10" width="15" style="53" hidden="1" customWidth="1"/>
    <col min="11" max="11" width="13.7109375" style="53" hidden="1" customWidth="1"/>
    <col min="12" max="12" width="13.28515625" style="143" hidden="1" customWidth="1"/>
    <col min="13" max="13" width="23.28515625" style="143" hidden="1" customWidth="1"/>
    <col min="14" max="16384" width="9.140625" style="53"/>
  </cols>
  <sheetData>
    <row r="1" spans="2:13" ht="11.25" customHeight="1" thickBot="1" x14ac:dyDescent="0.35">
      <c r="B1" s="53"/>
    </row>
    <row r="2" spans="2:13" ht="30" customHeight="1" x14ac:dyDescent="0.3">
      <c r="B2" s="55"/>
      <c r="C2" s="56" t="s">
        <v>0</v>
      </c>
      <c r="D2" s="56"/>
      <c r="E2" s="56"/>
      <c r="F2" s="56"/>
      <c r="G2" s="56"/>
      <c r="H2" s="56"/>
      <c r="I2" s="70"/>
      <c r="J2" s="189" t="s">
        <v>111</v>
      </c>
      <c r="K2" s="215" t="s">
        <v>112</v>
      </c>
    </row>
    <row r="3" spans="2:13" ht="18.75" customHeight="1" x14ac:dyDescent="0.3">
      <c r="B3" s="58"/>
      <c r="C3" s="120" t="s">
        <v>103</v>
      </c>
      <c r="D3" s="59"/>
      <c r="E3" s="59"/>
      <c r="F3" s="59"/>
      <c r="G3" s="59"/>
      <c r="H3" s="59"/>
      <c r="I3" s="71"/>
      <c r="J3" s="190"/>
      <c r="K3" s="216"/>
    </row>
    <row r="4" spans="2:13" ht="17.25" customHeight="1" x14ac:dyDescent="0.3">
      <c r="B4" s="58"/>
      <c r="C4" s="284" t="str">
        <f>CONCATENATE(IF(SOL_NOMBRE&lt;&gt;"",UPPER(SOL_NOMBRE),"")," ",UPPER(SOL_APELLIDOS),IF(SOL_NIF&lt;&gt;"", CONCATENATE(" ( ",    SOL_NIF," ) "),""))</f>
        <v xml:space="preserve"> </v>
      </c>
      <c r="D4" s="284"/>
      <c r="E4" s="284"/>
      <c r="F4" s="284"/>
      <c r="G4" s="284"/>
      <c r="H4" s="213" t="str">
        <f>IF( AND(SOL_FECHA_INI&lt;&gt;"",SOL_FECHA_FIN&lt;&gt;""),"Intervalo de fechas evaluable","")</f>
        <v/>
      </c>
      <c r="I4" s="214"/>
      <c r="J4" s="190"/>
      <c r="K4" s="216"/>
    </row>
    <row r="5" spans="2:13" ht="15.75" customHeight="1" thickBot="1" x14ac:dyDescent="0.35">
      <c r="B5" s="58"/>
      <c r="C5" s="285"/>
      <c r="D5" s="285"/>
      <c r="E5" s="285"/>
      <c r="F5" s="285"/>
      <c r="G5" s="285"/>
      <c r="H5" s="118" t="str">
        <f>IF(ISBLANK(SOL_FECHA_INI),"",SOL_FECHA_INI)</f>
        <v/>
      </c>
      <c r="I5" s="121" t="str">
        <f>IF(ISBLANK(SOL_FECHA_FIN),"",SOL_FECHA_FIN+365)</f>
        <v/>
      </c>
      <c r="J5" s="191"/>
      <c r="K5" s="217"/>
    </row>
    <row r="6" spans="2:13" s="64" customFormat="1" ht="38.25" customHeight="1" thickBot="1" x14ac:dyDescent="0.35">
      <c r="B6" s="72" t="s">
        <v>52</v>
      </c>
      <c r="C6" s="73"/>
      <c r="D6" s="73"/>
      <c r="E6" s="73"/>
      <c r="F6" s="73"/>
      <c r="G6" s="73"/>
      <c r="H6" s="73"/>
      <c r="I6" s="74"/>
      <c r="J6" s="137">
        <f>SUM(J7+J12+J20+J28+J33+J38+J43+J53+J58+J63+J75+J80)</f>
        <v>0</v>
      </c>
      <c r="K6" s="137">
        <f>SUM(K7+K12+K20+K28+K33+K38+K43+K53+K58+K63+K75+K80)</f>
        <v>0</v>
      </c>
      <c r="L6" s="151"/>
      <c r="M6" s="151"/>
    </row>
    <row r="7" spans="2:13" s="64" customFormat="1" ht="23.25" customHeight="1" x14ac:dyDescent="0.25">
      <c r="B7" s="83" t="s">
        <v>83</v>
      </c>
      <c r="C7" s="82"/>
      <c r="D7" s="82"/>
      <c r="E7" s="82"/>
      <c r="F7" s="82"/>
      <c r="G7" s="82"/>
      <c r="H7" s="82"/>
      <c r="I7" s="84"/>
      <c r="J7" s="295">
        <f>SUM(J9:J11)</f>
        <v>0</v>
      </c>
      <c r="K7" s="295">
        <f>SUM(K9:K11)</f>
        <v>0</v>
      </c>
      <c r="L7" s="269" t="s">
        <v>119</v>
      </c>
      <c r="M7" s="270"/>
    </row>
    <row r="8" spans="2:13" ht="27.75" customHeight="1" x14ac:dyDescent="0.25">
      <c r="B8" s="250" t="s">
        <v>76</v>
      </c>
      <c r="C8" s="239"/>
      <c r="D8" s="239"/>
      <c r="E8" s="239"/>
      <c r="F8" s="79"/>
      <c r="G8" s="79" t="s">
        <v>106</v>
      </c>
      <c r="H8" s="79" t="s">
        <v>12</v>
      </c>
      <c r="I8" s="81" t="s">
        <v>13</v>
      </c>
      <c r="J8" s="294"/>
      <c r="K8" s="294"/>
      <c r="L8" s="271"/>
      <c r="M8" s="272"/>
    </row>
    <row r="9" spans="2:13" s="68" customFormat="1" ht="20.100000000000001" customHeight="1" x14ac:dyDescent="0.3">
      <c r="B9" s="257"/>
      <c r="C9" s="241"/>
      <c r="D9" s="241"/>
      <c r="E9" s="241"/>
      <c r="F9" s="258"/>
      <c r="G9" s="124"/>
      <c r="H9" s="124"/>
      <c r="I9" s="7"/>
      <c r="J9" s="91">
        <f>IF(AND(B9&lt;&gt;"",I9&lt;&gt;""),(0.5*G9/4),0)</f>
        <v>0</v>
      </c>
      <c r="K9" s="92">
        <f>J9</f>
        <v>0</v>
      </c>
      <c r="L9" s="237"/>
      <c r="M9" s="238"/>
    </row>
    <row r="10" spans="2:13" s="68" customFormat="1" ht="20.100000000000001" customHeight="1" x14ac:dyDescent="0.3">
      <c r="B10" s="257"/>
      <c r="C10" s="241"/>
      <c r="D10" s="241"/>
      <c r="E10" s="241"/>
      <c r="F10" s="258"/>
      <c r="G10" s="124"/>
      <c r="H10" s="124"/>
      <c r="I10" s="7"/>
      <c r="J10" s="91">
        <f t="shared" ref="J10" si="0">IF(AND(B10&lt;&gt;"",I10&lt;&gt;""),(0.5*G10/4),0)</f>
        <v>0</v>
      </c>
      <c r="K10" s="92">
        <f t="shared" ref="K10" si="1">J10</f>
        <v>0</v>
      </c>
      <c r="L10" s="237"/>
      <c r="M10" s="238"/>
    </row>
    <row r="11" spans="2:13" s="68" customFormat="1" ht="20.100000000000001" customHeight="1" x14ac:dyDescent="0.3">
      <c r="B11" s="257"/>
      <c r="C11" s="241"/>
      <c r="D11" s="241"/>
      <c r="E11" s="241"/>
      <c r="F11" s="258"/>
      <c r="G11" s="124"/>
      <c r="H11" s="124"/>
      <c r="I11" s="7"/>
      <c r="J11" s="91">
        <f t="shared" ref="J11" si="2">IF(AND(B11&lt;&gt;"",I11&lt;&gt;""),(0.5*G11/4),0)</f>
        <v>0</v>
      </c>
      <c r="K11" s="92">
        <f t="shared" ref="K11" si="3">J11</f>
        <v>0</v>
      </c>
      <c r="L11" s="237"/>
      <c r="M11" s="238"/>
    </row>
    <row r="12" spans="2:13" s="64" customFormat="1" ht="23.25" customHeight="1" x14ac:dyDescent="0.3">
      <c r="B12" s="83" t="s">
        <v>84</v>
      </c>
      <c r="C12" s="82"/>
      <c r="D12" s="82"/>
      <c r="E12" s="82"/>
      <c r="F12" s="82"/>
      <c r="G12" s="82"/>
      <c r="H12" s="82"/>
      <c r="I12" s="84"/>
      <c r="J12" s="293">
        <f>SUM(J14:J19)</f>
        <v>0</v>
      </c>
      <c r="K12" s="293">
        <f>SUM(K14:K19)</f>
        <v>0</v>
      </c>
      <c r="L12" s="151"/>
      <c r="M12" s="151"/>
    </row>
    <row r="13" spans="2:13" ht="27.75" customHeight="1" x14ac:dyDescent="0.3">
      <c r="B13" s="250" t="s">
        <v>107</v>
      </c>
      <c r="C13" s="239"/>
      <c r="D13" s="239"/>
      <c r="E13" s="239"/>
      <c r="F13" s="79"/>
      <c r="G13" s="79"/>
      <c r="H13" s="79" t="s">
        <v>12</v>
      </c>
      <c r="I13" s="81" t="s">
        <v>13</v>
      </c>
      <c r="J13" s="294"/>
      <c r="K13" s="294"/>
    </row>
    <row r="14" spans="2:13" s="68" customFormat="1" ht="20.100000000000001" customHeight="1" x14ac:dyDescent="0.3">
      <c r="B14" s="257"/>
      <c r="C14" s="241"/>
      <c r="D14" s="241"/>
      <c r="E14" s="241"/>
      <c r="F14" s="241"/>
      <c r="G14" s="258"/>
      <c r="H14" s="124"/>
      <c r="I14" s="7"/>
      <c r="J14" s="91">
        <f>IF(AND(B14&lt;&gt;"",I14&lt;&gt;""),0.2,0)</f>
        <v>0</v>
      </c>
      <c r="K14" s="92">
        <f>J14</f>
        <v>0</v>
      </c>
      <c r="L14" s="237"/>
      <c r="M14" s="238"/>
    </row>
    <row r="15" spans="2:13" s="68" customFormat="1" ht="20.100000000000001" customHeight="1" x14ac:dyDescent="0.3">
      <c r="B15" s="257"/>
      <c r="C15" s="241"/>
      <c r="D15" s="241"/>
      <c r="E15" s="241"/>
      <c r="F15" s="241"/>
      <c r="G15" s="258"/>
      <c r="H15" s="124"/>
      <c r="I15" s="7"/>
      <c r="J15" s="91">
        <f t="shared" ref="J15:J16" si="4">IF(AND(B15&lt;&gt;"",I15&lt;&gt;""),0.2,0)</f>
        <v>0</v>
      </c>
      <c r="K15" s="92">
        <f t="shared" ref="K15:K16" si="5">J15</f>
        <v>0</v>
      </c>
      <c r="L15" s="237"/>
      <c r="M15" s="238"/>
    </row>
    <row r="16" spans="2:13" s="68" customFormat="1" ht="20.100000000000001" customHeight="1" x14ac:dyDescent="0.3">
      <c r="B16" s="257"/>
      <c r="C16" s="241"/>
      <c r="D16" s="241"/>
      <c r="E16" s="241"/>
      <c r="F16" s="241"/>
      <c r="G16" s="258"/>
      <c r="H16" s="124"/>
      <c r="I16" s="7"/>
      <c r="J16" s="91">
        <f t="shared" si="4"/>
        <v>0</v>
      </c>
      <c r="K16" s="92">
        <f t="shared" si="5"/>
        <v>0</v>
      </c>
      <c r="L16" s="237"/>
      <c r="M16" s="238"/>
    </row>
    <row r="17" spans="2:13" s="68" customFormat="1" ht="20.100000000000001" customHeight="1" x14ac:dyDescent="0.3">
      <c r="B17" s="257"/>
      <c r="C17" s="241"/>
      <c r="D17" s="241"/>
      <c r="E17" s="241"/>
      <c r="F17" s="241"/>
      <c r="G17" s="258"/>
      <c r="H17" s="124"/>
      <c r="I17" s="7"/>
      <c r="J17" s="91">
        <f t="shared" ref="J17" si="6">IF(AND(B17&lt;&gt;"",I17&lt;&gt;""),0.2,0)</f>
        <v>0</v>
      </c>
      <c r="K17" s="92">
        <f t="shared" ref="K17" si="7">J17</f>
        <v>0</v>
      </c>
      <c r="L17" s="237"/>
      <c r="M17" s="238"/>
    </row>
    <row r="18" spans="2:13" s="68" customFormat="1" ht="20.100000000000001" customHeight="1" x14ac:dyDescent="0.3">
      <c r="B18" s="257"/>
      <c r="C18" s="241"/>
      <c r="D18" s="241"/>
      <c r="E18" s="241"/>
      <c r="F18" s="241"/>
      <c r="G18" s="258"/>
      <c r="H18" s="124"/>
      <c r="I18" s="7"/>
      <c r="J18" s="91">
        <f t="shared" ref="J18:J19" si="8">IF(AND(B18&lt;&gt;"",I18&lt;&gt;""),0.2,0)</f>
        <v>0</v>
      </c>
      <c r="K18" s="92">
        <f t="shared" ref="K18:K19" si="9">J18</f>
        <v>0</v>
      </c>
      <c r="L18" s="237"/>
      <c r="M18" s="238"/>
    </row>
    <row r="19" spans="2:13" s="68" customFormat="1" ht="20.100000000000001" customHeight="1" x14ac:dyDescent="0.3">
      <c r="B19" s="257"/>
      <c r="C19" s="241"/>
      <c r="D19" s="241"/>
      <c r="E19" s="241"/>
      <c r="F19" s="241"/>
      <c r="G19" s="258"/>
      <c r="H19" s="124"/>
      <c r="I19" s="7"/>
      <c r="J19" s="91">
        <f t="shared" si="8"/>
        <v>0</v>
      </c>
      <c r="K19" s="92">
        <f t="shared" si="9"/>
        <v>0</v>
      </c>
      <c r="L19" s="237"/>
      <c r="M19" s="238"/>
    </row>
    <row r="20" spans="2:13" s="64" customFormat="1" ht="23.25" customHeight="1" x14ac:dyDescent="0.3">
      <c r="B20" s="83" t="s">
        <v>85</v>
      </c>
      <c r="C20" s="82"/>
      <c r="D20" s="82"/>
      <c r="E20" s="82"/>
      <c r="F20" s="82"/>
      <c r="G20" s="82"/>
      <c r="H20" s="82"/>
      <c r="I20" s="84"/>
      <c r="J20" s="293">
        <f>SUM(J22:J27)</f>
        <v>0</v>
      </c>
      <c r="K20" s="293">
        <f>SUM(K22:K27)</f>
        <v>0</v>
      </c>
      <c r="L20" s="151"/>
      <c r="M20" s="151"/>
    </row>
    <row r="21" spans="2:13" ht="27.75" customHeight="1" x14ac:dyDescent="0.3">
      <c r="B21" s="250" t="s">
        <v>108</v>
      </c>
      <c r="C21" s="239"/>
      <c r="D21" s="239"/>
      <c r="E21" s="239"/>
      <c r="F21" s="239" t="s">
        <v>15</v>
      </c>
      <c r="G21" s="239"/>
      <c r="H21" s="79" t="s">
        <v>12</v>
      </c>
      <c r="I21" s="81" t="s">
        <v>13</v>
      </c>
      <c r="J21" s="294"/>
      <c r="K21" s="294"/>
    </row>
    <row r="22" spans="2:13" s="68" customFormat="1" ht="20.100000000000001" customHeight="1" x14ac:dyDescent="0.3">
      <c r="B22" s="257"/>
      <c r="C22" s="241"/>
      <c r="D22" s="241"/>
      <c r="E22" s="258"/>
      <c r="F22" s="240"/>
      <c r="G22" s="258"/>
      <c r="H22" s="124"/>
      <c r="I22" s="7"/>
      <c r="J22" s="91">
        <f>IF(AND(B22&lt;&gt;"",I22&lt;&gt;""),0.2,0)</f>
        <v>0</v>
      </c>
      <c r="K22" s="92">
        <f>J22</f>
        <v>0</v>
      </c>
      <c r="L22" s="237"/>
      <c r="M22" s="238"/>
    </row>
    <row r="23" spans="2:13" s="68" customFormat="1" ht="20.100000000000001" customHeight="1" x14ac:dyDescent="0.3">
      <c r="B23" s="257"/>
      <c r="C23" s="241"/>
      <c r="D23" s="241"/>
      <c r="E23" s="258"/>
      <c r="F23" s="240"/>
      <c r="G23" s="258"/>
      <c r="H23" s="124"/>
      <c r="I23" s="7"/>
      <c r="J23" s="91">
        <f t="shared" ref="J23:J24" si="10">IF(AND(B23&lt;&gt;"",I23&lt;&gt;""),0.2,0)</f>
        <v>0</v>
      </c>
      <c r="K23" s="92">
        <f t="shared" ref="K23:K24" si="11">J23</f>
        <v>0</v>
      </c>
      <c r="L23" s="237"/>
      <c r="M23" s="238"/>
    </row>
    <row r="24" spans="2:13" s="68" customFormat="1" ht="20.100000000000001" customHeight="1" x14ac:dyDescent="0.3">
      <c r="B24" s="257"/>
      <c r="C24" s="241"/>
      <c r="D24" s="241"/>
      <c r="E24" s="258"/>
      <c r="F24" s="240"/>
      <c r="G24" s="258"/>
      <c r="H24" s="124"/>
      <c r="I24" s="7"/>
      <c r="J24" s="91">
        <f t="shared" si="10"/>
        <v>0</v>
      </c>
      <c r="K24" s="92">
        <f t="shared" si="11"/>
        <v>0</v>
      </c>
      <c r="L24" s="237"/>
      <c r="M24" s="238"/>
    </row>
    <row r="25" spans="2:13" s="68" customFormat="1" ht="20.100000000000001" customHeight="1" x14ac:dyDescent="0.3">
      <c r="B25" s="257"/>
      <c r="C25" s="241"/>
      <c r="D25" s="241"/>
      <c r="E25" s="258"/>
      <c r="F25" s="240"/>
      <c r="G25" s="258"/>
      <c r="H25" s="124"/>
      <c r="I25" s="7"/>
      <c r="J25" s="91">
        <f t="shared" ref="J25" si="12">IF(AND(B25&lt;&gt;"",I25&lt;&gt;""),0.2,0)</f>
        <v>0</v>
      </c>
      <c r="K25" s="92">
        <f t="shared" ref="K25" si="13">J25</f>
        <v>0</v>
      </c>
      <c r="L25" s="237"/>
      <c r="M25" s="238"/>
    </row>
    <row r="26" spans="2:13" s="68" customFormat="1" ht="20.100000000000001" customHeight="1" x14ac:dyDescent="0.3">
      <c r="B26" s="257"/>
      <c r="C26" s="241"/>
      <c r="D26" s="241"/>
      <c r="E26" s="258"/>
      <c r="F26" s="240"/>
      <c r="G26" s="258"/>
      <c r="H26" s="124"/>
      <c r="I26" s="7"/>
      <c r="J26" s="91">
        <f t="shared" ref="J26:J27" si="14">IF(AND(B26&lt;&gt;"",I26&lt;&gt;""),0.2,0)</f>
        <v>0</v>
      </c>
      <c r="K26" s="92">
        <f t="shared" ref="K26:K27" si="15">J26</f>
        <v>0</v>
      </c>
      <c r="L26" s="237"/>
      <c r="M26" s="238"/>
    </row>
    <row r="27" spans="2:13" s="68" customFormat="1" ht="20.100000000000001" customHeight="1" x14ac:dyDescent="0.3">
      <c r="B27" s="257"/>
      <c r="C27" s="241"/>
      <c r="D27" s="241"/>
      <c r="E27" s="258"/>
      <c r="F27" s="240"/>
      <c r="G27" s="258"/>
      <c r="H27" s="124"/>
      <c r="I27" s="7"/>
      <c r="J27" s="91">
        <f t="shared" si="14"/>
        <v>0</v>
      </c>
      <c r="K27" s="92">
        <f t="shared" si="15"/>
        <v>0</v>
      </c>
      <c r="L27" s="237"/>
      <c r="M27" s="238"/>
    </row>
    <row r="28" spans="2:13" s="64" customFormat="1" ht="23.25" customHeight="1" x14ac:dyDescent="0.3">
      <c r="B28" s="83" t="s">
        <v>86</v>
      </c>
      <c r="C28" s="82"/>
      <c r="D28" s="82"/>
      <c r="E28" s="82"/>
      <c r="F28" s="82"/>
      <c r="G28" s="82"/>
      <c r="H28" s="82"/>
      <c r="I28" s="84"/>
      <c r="J28" s="293">
        <f>SUM(J30:J32)</f>
        <v>0</v>
      </c>
      <c r="K28" s="293">
        <f>SUM(K30:K32)</f>
        <v>0</v>
      </c>
      <c r="L28" s="151"/>
      <c r="M28" s="151"/>
    </row>
    <row r="29" spans="2:13" ht="27.75" customHeight="1" x14ac:dyDescent="0.3">
      <c r="B29" s="250" t="s">
        <v>108</v>
      </c>
      <c r="C29" s="239"/>
      <c r="D29" s="239"/>
      <c r="E29" s="239"/>
      <c r="F29" s="239" t="s">
        <v>15</v>
      </c>
      <c r="G29" s="239"/>
      <c r="H29" s="79" t="s">
        <v>12</v>
      </c>
      <c r="I29" s="81" t="s">
        <v>13</v>
      </c>
      <c r="J29" s="294"/>
      <c r="K29" s="294"/>
    </row>
    <row r="30" spans="2:13" s="68" customFormat="1" ht="20.100000000000001" customHeight="1" x14ac:dyDescent="0.3">
      <c r="B30" s="257"/>
      <c r="C30" s="241"/>
      <c r="D30" s="241"/>
      <c r="E30" s="258"/>
      <c r="F30" s="240"/>
      <c r="G30" s="258"/>
      <c r="H30" s="124"/>
      <c r="I30" s="7"/>
      <c r="J30" s="91">
        <f>IF(AND(B30&lt;&gt;"",I30&lt;&gt;""),0.1,0)</f>
        <v>0</v>
      </c>
      <c r="K30" s="92">
        <f>J30</f>
        <v>0</v>
      </c>
      <c r="L30" s="237"/>
      <c r="M30" s="238"/>
    </row>
    <row r="31" spans="2:13" s="68" customFormat="1" ht="20.100000000000001" customHeight="1" x14ac:dyDescent="0.3">
      <c r="B31" s="257"/>
      <c r="C31" s="241"/>
      <c r="D31" s="241"/>
      <c r="E31" s="258"/>
      <c r="F31" s="240"/>
      <c r="G31" s="258"/>
      <c r="H31" s="124"/>
      <c r="I31" s="7"/>
      <c r="J31" s="91">
        <f t="shared" ref="J31:J32" si="16">IF(AND(B31&lt;&gt;"",I31&lt;&gt;""),0.1,0)</f>
        <v>0</v>
      </c>
      <c r="K31" s="92">
        <f t="shared" ref="K31:K32" si="17">J31</f>
        <v>0</v>
      </c>
      <c r="L31" s="237"/>
      <c r="M31" s="238"/>
    </row>
    <row r="32" spans="2:13" s="68" customFormat="1" ht="20.100000000000001" customHeight="1" x14ac:dyDescent="0.3">
      <c r="B32" s="257"/>
      <c r="C32" s="241"/>
      <c r="D32" s="241"/>
      <c r="E32" s="258"/>
      <c r="F32" s="240"/>
      <c r="G32" s="258"/>
      <c r="H32" s="124"/>
      <c r="I32" s="7"/>
      <c r="J32" s="91">
        <f t="shared" si="16"/>
        <v>0</v>
      </c>
      <c r="K32" s="92">
        <f t="shared" si="17"/>
        <v>0</v>
      </c>
      <c r="L32" s="237"/>
      <c r="M32" s="238"/>
    </row>
    <row r="33" spans="2:13" s="64" customFormat="1" ht="23.25" customHeight="1" x14ac:dyDescent="0.3">
      <c r="B33" s="83" t="s">
        <v>87</v>
      </c>
      <c r="C33" s="82"/>
      <c r="D33" s="82"/>
      <c r="E33" s="82"/>
      <c r="F33" s="82"/>
      <c r="G33" s="82"/>
      <c r="H33" s="82"/>
      <c r="I33" s="84"/>
      <c r="J33" s="293">
        <f>SUM(J35:J37)</f>
        <v>0</v>
      </c>
      <c r="K33" s="293">
        <f>SUM(K35:K37)</f>
        <v>0</v>
      </c>
      <c r="L33" s="151"/>
      <c r="M33" s="151"/>
    </row>
    <row r="34" spans="2:13" ht="27.75" customHeight="1" x14ac:dyDescent="0.3">
      <c r="B34" s="250" t="s">
        <v>68</v>
      </c>
      <c r="C34" s="239"/>
      <c r="D34" s="239"/>
      <c r="E34" s="239"/>
      <c r="F34" s="239"/>
      <c r="G34" s="239"/>
      <c r="H34" s="79" t="s">
        <v>12</v>
      </c>
      <c r="I34" s="81" t="s">
        <v>13</v>
      </c>
      <c r="J34" s="294"/>
      <c r="K34" s="294"/>
    </row>
    <row r="35" spans="2:13" s="68" customFormat="1" ht="20.100000000000001" customHeight="1" x14ac:dyDescent="0.3">
      <c r="B35" s="257"/>
      <c r="C35" s="241"/>
      <c r="D35" s="241"/>
      <c r="E35" s="241"/>
      <c r="F35" s="241"/>
      <c r="G35" s="258"/>
      <c r="H35" s="14"/>
      <c r="I35" s="7"/>
      <c r="J35" s="91">
        <f>IF(AND(B35&lt;&gt;"",I35&lt;&gt;""),0.1,0)</f>
        <v>0</v>
      </c>
      <c r="K35" s="92">
        <f>J35</f>
        <v>0</v>
      </c>
      <c r="L35" s="237"/>
      <c r="M35" s="238"/>
    </row>
    <row r="36" spans="2:13" s="68" customFormat="1" ht="20.100000000000001" customHeight="1" x14ac:dyDescent="0.3">
      <c r="B36" s="257"/>
      <c r="C36" s="241"/>
      <c r="D36" s="241"/>
      <c r="E36" s="241"/>
      <c r="F36" s="241"/>
      <c r="G36" s="258"/>
      <c r="H36" s="14"/>
      <c r="I36" s="7"/>
      <c r="J36" s="91">
        <f t="shared" ref="J36:J37" si="18">IF(AND(B36&lt;&gt;"",I36&lt;&gt;""),0.1,0)</f>
        <v>0</v>
      </c>
      <c r="K36" s="92">
        <f t="shared" ref="K36:K37" si="19">J36</f>
        <v>0</v>
      </c>
      <c r="L36" s="237"/>
      <c r="M36" s="238"/>
    </row>
    <row r="37" spans="2:13" s="68" customFormat="1" ht="20.100000000000001" customHeight="1" x14ac:dyDescent="0.3">
      <c r="B37" s="257"/>
      <c r="C37" s="241"/>
      <c r="D37" s="241"/>
      <c r="E37" s="241"/>
      <c r="F37" s="241"/>
      <c r="G37" s="258"/>
      <c r="H37" s="14"/>
      <c r="I37" s="7"/>
      <c r="J37" s="91">
        <f t="shared" si="18"/>
        <v>0</v>
      </c>
      <c r="K37" s="92">
        <f t="shared" si="19"/>
        <v>0</v>
      </c>
      <c r="L37" s="237"/>
      <c r="M37" s="238"/>
    </row>
    <row r="38" spans="2:13" s="64" customFormat="1" ht="36.75" customHeight="1" x14ac:dyDescent="0.3">
      <c r="B38" s="296" t="s">
        <v>88</v>
      </c>
      <c r="C38" s="297"/>
      <c r="D38" s="297"/>
      <c r="E38" s="297"/>
      <c r="F38" s="297"/>
      <c r="G38" s="297"/>
      <c r="H38" s="297"/>
      <c r="I38" s="298"/>
      <c r="J38" s="293">
        <f>SUM(J40:J42)</f>
        <v>0</v>
      </c>
      <c r="K38" s="293">
        <f>MIN(0.5,SUM(K40:K42))</f>
        <v>0</v>
      </c>
      <c r="L38" s="151"/>
      <c r="M38" s="151"/>
    </row>
    <row r="39" spans="2:13" ht="27.75" customHeight="1" x14ac:dyDescent="0.3">
      <c r="B39" s="250" t="s">
        <v>89</v>
      </c>
      <c r="C39" s="239"/>
      <c r="D39" s="239"/>
      <c r="E39" s="239"/>
      <c r="F39" s="239" t="s">
        <v>90</v>
      </c>
      <c r="G39" s="239"/>
      <c r="H39" s="79" t="s">
        <v>12</v>
      </c>
      <c r="I39" s="81" t="s">
        <v>13</v>
      </c>
      <c r="J39" s="294"/>
      <c r="K39" s="294"/>
    </row>
    <row r="40" spans="2:13" s="68" customFormat="1" ht="20.100000000000001" customHeight="1" x14ac:dyDescent="0.3">
      <c r="B40" s="257"/>
      <c r="C40" s="241"/>
      <c r="D40" s="241"/>
      <c r="E40" s="258"/>
      <c r="F40" s="241"/>
      <c r="G40" s="258"/>
      <c r="H40" s="14"/>
      <c r="I40" s="7"/>
      <c r="J40" s="91">
        <f>IF(AND(B40&lt;&gt;"",I40&lt;&gt;""),0.25,0)</f>
        <v>0</v>
      </c>
      <c r="K40" s="92">
        <f>J40</f>
        <v>0</v>
      </c>
      <c r="L40" s="237"/>
      <c r="M40" s="238"/>
    </row>
    <row r="41" spans="2:13" s="68" customFormat="1" ht="20.100000000000001" customHeight="1" x14ac:dyDescent="0.3">
      <c r="B41" s="257"/>
      <c r="C41" s="241"/>
      <c r="D41" s="241"/>
      <c r="E41" s="258"/>
      <c r="F41" s="241"/>
      <c r="G41" s="258"/>
      <c r="H41" s="14"/>
      <c r="I41" s="7"/>
      <c r="J41" s="91">
        <f t="shared" ref="J41:J42" si="20">IF(AND(B41&lt;&gt;"",I41&lt;&gt;""),0.25,0)</f>
        <v>0</v>
      </c>
      <c r="K41" s="92">
        <f t="shared" ref="K41:K42" si="21">J41</f>
        <v>0</v>
      </c>
      <c r="L41" s="237"/>
      <c r="M41" s="238"/>
    </row>
    <row r="42" spans="2:13" s="68" customFormat="1" ht="20.100000000000001" customHeight="1" x14ac:dyDescent="0.3">
      <c r="B42" s="257"/>
      <c r="C42" s="241"/>
      <c r="D42" s="241"/>
      <c r="E42" s="258"/>
      <c r="F42" s="241"/>
      <c r="G42" s="258"/>
      <c r="H42" s="14"/>
      <c r="I42" s="7"/>
      <c r="J42" s="91">
        <f t="shared" si="20"/>
        <v>0</v>
      </c>
      <c r="K42" s="92">
        <f t="shared" si="21"/>
        <v>0</v>
      </c>
      <c r="L42" s="237"/>
      <c r="M42" s="238"/>
    </row>
    <row r="43" spans="2:13" s="64" customFormat="1" ht="23.25" customHeight="1" x14ac:dyDescent="0.3">
      <c r="B43" s="83" t="s">
        <v>91</v>
      </c>
      <c r="C43" s="82"/>
      <c r="D43" s="82"/>
      <c r="E43" s="82"/>
      <c r="F43" s="82"/>
      <c r="G43" s="82"/>
      <c r="H43" s="82"/>
      <c r="I43" s="84"/>
      <c r="J43" s="293">
        <f>SUM(J45:J52)</f>
        <v>0</v>
      </c>
      <c r="K43" s="293">
        <f>MIN(1,SUM(K45:K52))</f>
        <v>0</v>
      </c>
      <c r="L43" s="151"/>
      <c r="M43" s="151"/>
    </row>
    <row r="44" spans="2:13" ht="27.75" customHeight="1" x14ac:dyDescent="0.3">
      <c r="B44" s="250" t="s">
        <v>92</v>
      </c>
      <c r="C44" s="239"/>
      <c r="D44" s="239"/>
      <c r="E44" s="239" t="s">
        <v>93</v>
      </c>
      <c r="F44" s="239"/>
      <c r="G44" s="239"/>
      <c r="H44" s="79" t="s">
        <v>12</v>
      </c>
      <c r="I44" s="81" t="s">
        <v>13</v>
      </c>
      <c r="J44" s="294"/>
      <c r="K44" s="294"/>
    </row>
    <row r="45" spans="2:13" s="68" customFormat="1" ht="20.100000000000001" customHeight="1" x14ac:dyDescent="0.3">
      <c r="B45" s="257"/>
      <c r="C45" s="241"/>
      <c r="D45" s="258"/>
      <c r="E45" s="241"/>
      <c r="F45" s="241"/>
      <c r="G45" s="258"/>
      <c r="H45" s="14"/>
      <c r="I45" s="7"/>
      <c r="J45" s="91">
        <f>IF(AND(B45&lt;&gt;"",I45&lt;&gt;""),0.05,0)</f>
        <v>0</v>
      </c>
      <c r="K45" s="92">
        <f>J45</f>
        <v>0</v>
      </c>
      <c r="L45" s="237"/>
      <c r="M45" s="238"/>
    </row>
    <row r="46" spans="2:13" s="68" customFormat="1" ht="19.5" customHeight="1" x14ac:dyDescent="0.3">
      <c r="B46" s="257"/>
      <c r="C46" s="241"/>
      <c r="D46" s="258"/>
      <c r="E46" s="241"/>
      <c r="F46" s="241"/>
      <c r="G46" s="258"/>
      <c r="H46" s="14"/>
      <c r="I46" s="7"/>
      <c r="J46" s="91">
        <f t="shared" ref="J46:J47" si="22">IF(AND(B46&lt;&gt;"",I46&lt;&gt;""),0.05,0)</f>
        <v>0</v>
      </c>
      <c r="K46" s="92">
        <f t="shared" ref="K46:K47" si="23">J46</f>
        <v>0</v>
      </c>
      <c r="L46" s="237"/>
      <c r="M46" s="238"/>
    </row>
    <row r="47" spans="2:13" s="68" customFormat="1" ht="19.5" customHeight="1" x14ac:dyDescent="0.3">
      <c r="B47" s="257"/>
      <c r="C47" s="241"/>
      <c r="D47" s="258"/>
      <c r="E47" s="241"/>
      <c r="F47" s="241"/>
      <c r="G47" s="258"/>
      <c r="H47" s="14"/>
      <c r="I47" s="7"/>
      <c r="J47" s="91">
        <f t="shared" si="22"/>
        <v>0</v>
      </c>
      <c r="K47" s="92">
        <f t="shared" si="23"/>
        <v>0</v>
      </c>
      <c r="L47" s="237"/>
      <c r="M47" s="238"/>
    </row>
    <row r="48" spans="2:13" s="68" customFormat="1" ht="19.5" customHeight="1" x14ac:dyDescent="0.3">
      <c r="B48" s="257"/>
      <c r="C48" s="241"/>
      <c r="D48" s="258"/>
      <c r="E48" s="241"/>
      <c r="F48" s="241"/>
      <c r="G48" s="258"/>
      <c r="H48" s="14"/>
      <c r="I48" s="7"/>
      <c r="J48" s="91">
        <f t="shared" ref="J48:J49" si="24">IF(AND(B48&lt;&gt;"",I48&lt;&gt;""),0.05,0)</f>
        <v>0</v>
      </c>
      <c r="K48" s="92">
        <f t="shared" ref="K48:K49" si="25">J48</f>
        <v>0</v>
      </c>
      <c r="L48" s="237"/>
      <c r="M48" s="238"/>
    </row>
    <row r="49" spans="2:13" s="68" customFormat="1" ht="19.5" customHeight="1" x14ac:dyDescent="0.3">
      <c r="B49" s="257"/>
      <c r="C49" s="241"/>
      <c r="D49" s="258"/>
      <c r="E49" s="241"/>
      <c r="F49" s="241"/>
      <c r="G49" s="258"/>
      <c r="H49" s="14"/>
      <c r="I49" s="7"/>
      <c r="J49" s="91">
        <f t="shared" si="24"/>
        <v>0</v>
      </c>
      <c r="K49" s="92">
        <f t="shared" si="25"/>
        <v>0</v>
      </c>
      <c r="L49" s="237"/>
      <c r="M49" s="238"/>
    </row>
    <row r="50" spans="2:13" s="68" customFormat="1" ht="19.5" customHeight="1" x14ac:dyDescent="0.3">
      <c r="B50" s="257"/>
      <c r="C50" s="241"/>
      <c r="D50" s="258"/>
      <c r="E50" s="241"/>
      <c r="F50" s="241"/>
      <c r="G50" s="258"/>
      <c r="H50" s="14"/>
      <c r="I50" s="7"/>
      <c r="J50" s="91">
        <f t="shared" ref="J50" si="26">IF(AND(B50&lt;&gt;"",I50&lt;&gt;""),0.05,0)</f>
        <v>0</v>
      </c>
      <c r="K50" s="92">
        <f t="shared" ref="K50" si="27">J50</f>
        <v>0</v>
      </c>
      <c r="L50" s="237"/>
      <c r="M50" s="238"/>
    </row>
    <row r="51" spans="2:13" s="68" customFormat="1" ht="19.5" customHeight="1" x14ac:dyDescent="0.3">
      <c r="B51" s="257"/>
      <c r="C51" s="241"/>
      <c r="D51" s="258"/>
      <c r="E51" s="241"/>
      <c r="F51" s="241"/>
      <c r="G51" s="258"/>
      <c r="H51" s="14"/>
      <c r="I51" s="7"/>
      <c r="J51" s="91">
        <f t="shared" ref="J51:J52" si="28">IF(AND(B51&lt;&gt;"",I51&lt;&gt;""),0.05,0)</f>
        <v>0</v>
      </c>
      <c r="K51" s="92">
        <f t="shared" ref="K51:K52" si="29">J51</f>
        <v>0</v>
      </c>
      <c r="L51" s="237"/>
      <c r="M51" s="238"/>
    </row>
    <row r="52" spans="2:13" s="68" customFormat="1" ht="20.100000000000001" customHeight="1" thickBot="1" x14ac:dyDescent="0.35">
      <c r="B52" s="257"/>
      <c r="C52" s="241"/>
      <c r="D52" s="258"/>
      <c r="E52" s="241"/>
      <c r="F52" s="241"/>
      <c r="G52" s="258"/>
      <c r="H52" s="14"/>
      <c r="I52" s="8"/>
      <c r="J52" s="91">
        <f t="shared" si="28"/>
        <v>0</v>
      </c>
      <c r="K52" s="92">
        <f t="shared" si="29"/>
        <v>0</v>
      </c>
      <c r="L52" s="237"/>
      <c r="M52" s="238"/>
    </row>
    <row r="53" spans="2:13" s="64" customFormat="1" ht="23.25" customHeight="1" x14ac:dyDescent="0.3">
      <c r="B53" s="83" t="s">
        <v>101</v>
      </c>
      <c r="C53" s="82"/>
      <c r="D53" s="82"/>
      <c r="E53" s="82"/>
      <c r="F53" s="82"/>
      <c r="G53" s="82"/>
      <c r="H53" s="82"/>
      <c r="I53" s="84"/>
      <c r="J53" s="293">
        <f>SUM(J55:J57)</f>
        <v>0</v>
      </c>
      <c r="K53" s="293">
        <f>SUM(K55:K57)</f>
        <v>0</v>
      </c>
      <c r="L53" s="151"/>
      <c r="M53" s="151"/>
    </row>
    <row r="54" spans="2:13" ht="27.75" customHeight="1" x14ac:dyDescent="0.3">
      <c r="B54" s="250" t="s">
        <v>57</v>
      </c>
      <c r="C54" s="239"/>
      <c r="D54" s="239"/>
      <c r="E54" s="239" t="s">
        <v>93</v>
      </c>
      <c r="F54" s="239"/>
      <c r="G54" s="239"/>
      <c r="H54" s="79" t="s">
        <v>12</v>
      </c>
      <c r="I54" s="81" t="s">
        <v>13</v>
      </c>
      <c r="J54" s="294"/>
      <c r="K54" s="294"/>
    </row>
    <row r="55" spans="2:13" s="68" customFormat="1" ht="20.100000000000001" customHeight="1" x14ac:dyDescent="0.3">
      <c r="B55" s="257"/>
      <c r="C55" s="241"/>
      <c r="D55" s="258"/>
      <c r="E55" s="241"/>
      <c r="F55" s="241"/>
      <c r="G55" s="258"/>
      <c r="H55" s="14"/>
      <c r="I55" s="7"/>
      <c r="J55" s="91">
        <f>IF(AND(B55&lt;&gt;"",I55&lt;&gt;""),0.2,0)</f>
        <v>0</v>
      </c>
      <c r="K55" s="92">
        <f>J55</f>
        <v>0</v>
      </c>
      <c r="L55" s="237"/>
      <c r="M55" s="238"/>
    </row>
    <row r="56" spans="2:13" s="68" customFormat="1" ht="20.100000000000001" customHeight="1" x14ac:dyDescent="0.3">
      <c r="B56" s="257"/>
      <c r="C56" s="241"/>
      <c r="D56" s="258"/>
      <c r="E56" s="241"/>
      <c r="F56" s="241"/>
      <c r="G56" s="258"/>
      <c r="H56" s="14"/>
      <c r="I56" s="7"/>
      <c r="J56" s="91">
        <f t="shared" ref="J56:J57" si="30">IF(AND(B56&lt;&gt;"",I56&lt;&gt;""),0.2,0)</f>
        <v>0</v>
      </c>
      <c r="K56" s="92">
        <f t="shared" ref="K56:K57" si="31">J56</f>
        <v>0</v>
      </c>
      <c r="L56" s="237"/>
      <c r="M56" s="238"/>
    </row>
    <row r="57" spans="2:13" s="68" customFormat="1" ht="20.100000000000001" customHeight="1" x14ac:dyDescent="0.3">
      <c r="B57" s="257"/>
      <c r="C57" s="241"/>
      <c r="D57" s="258"/>
      <c r="E57" s="241"/>
      <c r="F57" s="241"/>
      <c r="G57" s="258"/>
      <c r="H57" s="14"/>
      <c r="I57" s="7"/>
      <c r="J57" s="91">
        <f t="shared" si="30"/>
        <v>0</v>
      </c>
      <c r="K57" s="92">
        <f t="shared" si="31"/>
        <v>0</v>
      </c>
      <c r="L57" s="237"/>
      <c r="M57" s="238"/>
    </row>
    <row r="58" spans="2:13" s="64" customFormat="1" ht="23.25" customHeight="1" x14ac:dyDescent="0.3">
      <c r="B58" s="83" t="s">
        <v>154</v>
      </c>
      <c r="C58" s="82"/>
      <c r="D58" s="82"/>
      <c r="E58" s="82"/>
      <c r="F58" s="82"/>
      <c r="G58" s="82"/>
      <c r="H58" s="82"/>
      <c r="I58" s="84"/>
      <c r="J58" s="293">
        <f>SUM(J60:J62)</f>
        <v>0</v>
      </c>
      <c r="K58" s="293">
        <f>SUM(K60:K62)</f>
        <v>0</v>
      </c>
      <c r="L58" s="151"/>
      <c r="M58" s="151"/>
    </row>
    <row r="59" spans="2:13" ht="27.75" customHeight="1" x14ac:dyDescent="0.3">
      <c r="B59" s="250" t="s">
        <v>57</v>
      </c>
      <c r="C59" s="239"/>
      <c r="D59" s="239"/>
      <c r="E59" s="239" t="s">
        <v>109</v>
      </c>
      <c r="F59" s="239"/>
      <c r="G59" s="239"/>
      <c r="H59" s="79" t="s">
        <v>12</v>
      </c>
      <c r="I59" s="81" t="s">
        <v>13</v>
      </c>
      <c r="J59" s="294"/>
      <c r="K59" s="294"/>
    </row>
    <row r="60" spans="2:13" s="68" customFormat="1" ht="20.100000000000001" customHeight="1" x14ac:dyDescent="0.3">
      <c r="B60" s="257"/>
      <c r="C60" s="241"/>
      <c r="D60" s="258"/>
      <c r="E60" s="241"/>
      <c r="F60" s="241"/>
      <c r="G60" s="258"/>
      <c r="H60" s="14"/>
      <c r="I60" s="7"/>
      <c r="J60" s="91">
        <f>IF(AND(B60&lt;&gt;"",I60&lt;&gt;""),1,0)</f>
        <v>0</v>
      </c>
      <c r="K60" s="92">
        <f>J60</f>
        <v>0</v>
      </c>
      <c r="L60" s="237"/>
      <c r="M60" s="238"/>
    </row>
    <row r="61" spans="2:13" s="68" customFormat="1" ht="20.100000000000001" customHeight="1" x14ac:dyDescent="0.3">
      <c r="B61" s="257"/>
      <c r="C61" s="241"/>
      <c r="D61" s="258"/>
      <c r="E61" s="241"/>
      <c r="F61" s="241"/>
      <c r="G61" s="258"/>
      <c r="H61" s="14"/>
      <c r="I61" s="7"/>
      <c r="J61" s="91">
        <f t="shared" ref="J61:J62" si="32">IF(AND(B61&lt;&gt;"",I61&lt;&gt;""),1,0)</f>
        <v>0</v>
      </c>
      <c r="K61" s="92">
        <f t="shared" ref="K61:K62" si="33">J61</f>
        <v>0</v>
      </c>
      <c r="L61" s="237"/>
      <c r="M61" s="238"/>
    </row>
    <row r="62" spans="2:13" s="68" customFormat="1" ht="20.100000000000001" customHeight="1" x14ac:dyDescent="0.3">
      <c r="B62" s="257"/>
      <c r="C62" s="241"/>
      <c r="D62" s="258"/>
      <c r="E62" s="241"/>
      <c r="F62" s="241"/>
      <c r="G62" s="258"/>
      <c r="H62" s="14"/>
      <c r="I62" s="7"/>
      <c r="J62" s="91">
        <f t="shared" si="32"/>
        <v>0</v>
      </c>
      <c r="K62" s="92">
        <f t="shared" si="33"/>
        <v>0</v>
      </c>
      <c r="L62" s="237"/>
      <c r="M62" s="238"/>
    </row>
    <row r="63" spans="2:13" s="64" customFormat="1" ht="23.25" customHeight="1" x14ac:dyDescent="0.3">
      <c r="B63" s="83" t="s">
        <v>155</v>
      </c>
      <c r="C63" s="82"/>
      <c r="D63" s="82"/>
      <c r="E63" s="82"/>
      <c r="F63" s="82"/>
      <c r="G63" s="82"/>
      <c r="H63" s="82"/>
      <c r="I63" s="84"/>
      <c r="J63" s="293">
        <f>SUM(J65:J74)</f>
        <v>0</v>
      </c>
      <c r="K63" s="293">
        <f>SUM(K65:K74)</f>
        <v>0</v>
      </c>
      <c r="L63" s="151"/>
      <c r="M63" s="151"/>
    </row>
    <row r="64" spans="2:13" ht="27.75" customHeight="1" x14ac:dyDescent="0.3">
      <c r="B64" s="250" t="s">
        <v>94</v>
      </c>
      <c r="C64" s="239"/>
      <c r="D64" s="239"/>
      <c r="E64" s="239"/>
      <c r="F64" s="79"/>
      <c r="G64" s="79"/>
      <c r="H64" s="79"/>
      <c r="I64" s="81" t="s">
        <v>13</v>
      </c>
      <c r="J64" s="294"/>
      <c r="K64" s="294"/>
    </row>
    <row r="65" spans="2:13" s="68" customFormat="1" ht="20.100000000000001" customHeight="1" x14ac:dyDescent="0.3">
      <c r="B65" s="257"/>
      <c r="C65" s="241"/>
      <c r="D65" s="241"/>
      <c r="E65" s="241"/>
      <c r="F65" s="241"/>
      <c r="G65" s="241"/>
      <c r="H65" s="258"/>
      <c r="I65" s="7"/>
      <c r="J65" s="91">
        <f>IF(AND(B65&lt;&gt;"",I65&lt;&gt;""),0.2,0)</f>
        <v>0</v>
      </c>
      <c r="K65" s="92">
        <f>J65</f>
        <v>0</v>
      </c>
      <c r="L65" s="237"/>
      <c r="M65" s="238"/>
    </row>
    <row r="66" spans="2:13" s="68" customFormat="1" ht="20.100000000000001" customHeight="1" x14ac:dyDescent="0.3">
      <c r="B66" s="257"/>
      <c r="C66" s="241"/>
      <c r="D66" s="241"/>
      <c r="E66" s="241"/>
      <c r="F66" s="241"/>
      <c r="G66" s="241"/>
      <c r="H66" s="258"/>
      <c r="I66" s="7"/>
      <c r="J66" s="91">
        <f t="shared" ref="J66:J71" si="34">IF(AND(B66&lt;&gt;"",I66&lt;&gt;""),0.2,0)</f>
        <v>0</v>
      </c>
      <c r="K66" s="92">
        <f t="shared" ref="K66:K71" si="35">J66</f>
        <v>0</v>
      </c>
      <c r="L66" s="237"/>
      <c r="M66" s="238"/>
    </row>
    <row r="67" spans="2:13" s="68" customFormat="1" ht="20.100000000000001" customHeight="1" x14ac:dyDescent="0.3">
      <c r="B67" s="257"/>
      <c r="C67" s="241"/>
      <c r="D67" s="241"/>
      <c r="E67" s="241"/>
      <c r="F67" s="241"/>
      <c r="G67" s="241"/>
      <c r="H67" s="258"/>
      <c r="I67" s="7"/>
      <c r="J67" s="91">
        <f t="shared" ref="J67:J70" si="36">IF(AND(B67&lt;&gt;"",I67&lt;&gt;""),0.2,0)</f>
        <v>0</v>
      </c>
      <c r="K67" s="92">
        <f t="shared" ref="K67:K70" si="37">J67</f>
        <v>0</v>
      </c>
      <c r="L67" s="237"/>
      <c r="M67" s="238"/>
    </row>
    <row r="68" spans="2:13" s="68" customFormat="1" ht="20.100000000000001" customHeight="1" x14ac:dyDescent="0.3">
      <c r="B68" s="257"/>
      <c r="C68" s="241"/>
      <c r="D68" s="241"/>
      <c r="E68" s="241"/>
      <c r="F68" s="241"/>
      <c r="G68" s="241"/>
      <c r="H68" s="258"/>
      <c r="I68" s="7"/>
      <c r="J68" s="91">
        <f t="shared" ref="J68:J69" si="38">IF(AND(B68&lt;&gt;"",I68&lt;&gt;""),0.2,0)</f>
        <v>0</v>
      </c>
      <c r="K68" s="92">
        <f t="shared" ref="K68:K69" si="39">J68</f>
        <v>0</v>
      </c>
      <c r="L68" s="237"/>
      <c r="M68" s="238"/>
    </row>
    <row r="69" spans="2:13" s="68" customFormat="1" ht="20.100000000000001" customHeight="1" x14ac:dyDescent="0.3">
      <c r="B69" s="257"/>
      <c r="C69" s="241"/>
      <c r="D69" s="241"/>
      <c r="E69" s="241"/>
      <c r="F69" s="241"/>
      <c r="G69" s="241"/>
      <c r="H69" s="258"/>
      <c r="I69" s="7"/>
      <c r="J69" s="91">
        <f t="shared" si="38"/>
        <v>0</v>
      </c>
      <c r="K69" s="92">
        <f t="shared" si="39"/>
        <v>0</v>
      </c>
      <c r="L69" s="237"/>
      <c r="M69" s="238"/>
    </row>
    <row r="70" spans="2:13" s="68" customFormat="1" ht="20.100000000000001" customHeight="1" x14ac:dyDescent="0.3">
      <c r="B70" s="257"/>
      <c r="C70" s="241"/>
      <c r="D70" s="241"/>
      <c r="E70" s="241"/>
      <c r="F70" s="241"/>
      <c r="G70" s="241"/>
      <c r="H70" s="258"/>
      <c r="I70" s="7"/>
      <c r="J70" s="91">
        <f t="shared" si="36"/>
        <v>0</v>
      </c>
      <c r="K70" s="92">
        <f t="shared" si="37"/>
        <v>0</v>
      </c>
      <c r="L70" s="237"/>
      <c r="M70" s="238"/>
    </row>
    <row r="71" spans="2:13" s="68" customFormat="1" ht="20.100000000000001" customHeight="1" x14ac:dyDescent="0.3">
      <c r="B71" s="257"/>
      <c r="C71" s="241"/>
      <c r="D71" s="241"/>
      <c r="E71" s="241"/>
      <c r="F71" s="241"/>
      <c r="G71" s="241"/>
      <c r="H71" s="258"/>
      <c r="I71" s="7"/>
      <c r="J71" s="91">
        <f t="shared" si="34"/>
        <v>0</v>
      </c>
      <c r="K71" s="92">
        <f t="shared" si="35"/>
        <v>0</v>
      </c>
      <c r="L71" s="237"/>
      <c r="M71" s="238"/>
    </row>
    <row r="72" spans="2:13" s="68" customFormat="1" ht="20.100000000000001" customHeight="1" x14ac:dyDescent="0.3">
      <c r="B72" s="257"/>
      <c r="C72" s="241"/>
      <c r="D72" s="241"/>
      <c r="E72" s="241"/>
      <c r="F72" s="241"/>
      <c r="G72" s="241"/>
      <c r="H72" s="258"/>
      <c r="I72" s="7"/>
      <c r="J72" s="91">
        <f t="shared" ref="J72" si="40">IF(AND(B72&lt;&gt;"",I72&lt;&gt;""),0.2,0)</f>
        <v>0</v>
      </c>
      <c r="K72" s="92">
        <f t="shared" ref="K72" si="41">J72</f>
        <v>0</v>
      </c>
      <c r="L72" s="237"/>
      <c r="M72" s="238"/>
    </row>
    <row r="73" spans="2:13" s="68" customFormat="1" ht="20.100000000000001" customHeight="1" x14ac:dyDescent="0.3">
      <c r="B73" s="257"/>
      <c r="C73" s="241"/>
      <c r="D73" s="241"/>
      <c r="E73" s="241"/>
      <c r="F73" s="241"/>
      <c r="G73" s="241"/>
      <c r="H73" s="258"/>
      <c r="I73" s="7"/>
      <c r="J73" s="91">
        <f t="shared" ref="J73:J74" si="42">IF(AND(B73&lt;&gt;"",I73&lt;&gt;""),0.2,0)</f>
        <v>0</v>
      </c>
      <c r="K73" s="92">
        <f t="shared" ref="K73:K74" si="43">J73</f>
        <v>0</v>
      </c>
      <c r="L73" s="237"/>
      <c r="M73" s="238"/>
    </row>
    <row r="74" spans="2:13" s="68" customFormat="1" ht="20.100000000000001" customHeight="1" thickBot="1" x14ac:dyDescent="0.35">
      <c r="B74" s="254"/>
      <c r="C74" s="255"/>
      <c r="D74" s="255"/>
      <c r="E74" s="255"/>
      <c r="F74" s="255"/>
      <c r="G74" s="255"/>
      <c r="H74" s="256"/>
      <c r="I74" s="8"/>
      <c r="J74" s="91">
        <f t="shared" si="42"/>
        <v>0</v>
      </c>
      <c r="K74" s="92">
        <f t="shared" si="43"/>
        <v>0</v>
      </c>
      <c r="L74" s="237"/>
      <c r="M74" s="238"/>
    </row>
    <row r="75" spans="2:13" s="64" customFormat="1" ht="23.25" customHeight="1" x14ac:dyDescent="0.3">
      <c r="B75" s="83" t="s">
        <v>156</v>
      </c>
      <c r="C75" s="82"/>
      <c r="D75" s="82"/>
      <c r="E75" s="82"/>
      <c r="F75" s="82"/>
      <c r="G75" s="82"/>
      <c r="H75" s="82"/>
      <c r="I75" s="84"/>
      <c r="J75" s="293">
        <f>SUM(J77:J79)</f>
        <v>0</v>
      </c>
      <c r="K75" s="293">
        <f>SUM(K77:K79)</f>
        <v>0</v>
      </c>
      <c r="L75" s="151"/>
      <c r="M75" s="151"/>
    </row>
    <row r="76" spans="2:13" ht="27.75" customHeight="1" x14ac:dyDescent="0.3">
      <c r="B76" s="250" t="s">
        <v>95</v>
      </c>
      <c r="C76" s="239"/>
      <c r="D76" s="239"/>
      <c r="E76" s="239"/>
      <c r="F76" s="239"/>
      <c r="G76" s="239"/>
      <c r="H76" s="79" t="s">
        <v>12</v>
      </c>
      <c r="I76" s="81" t="s">
        <v>13</v>
      </c>
      <c r="J76" s="294"/>
      <c r="K76" s="294"/>
    </row>
    <row r="77" spans="2:13" s="68" customFormat="1" ht="20.100000000000001" customHeight="1" x14ac:dyDescent="0.3">
      <c r="B77" s="257"/>
      <c r="C77" s="241"/>
      <c r="D77" s="241"/>
      <c r="E77" s="241"/>
      <c r="F77" s="241"/>
      <c r="G77" s="258"/>
      <c r="H77" s="14"/>
      <c r="I77" s="7"/>
      <c r="J77" s="91">
        <f>IF(AND(B77&lt;&gt;"",I77&lt;&gt;""),0.2,0)</f>
        <v>0</v>
      </c>
      <c r="K77" s="92">
        <f>J77</f>
        <v>0</v>
      </c>
      <c r="L77" s="237"/>
      <c r="M77" s="238"/>
    </row>
    <row r="78" spans="2:13" s="68" customFormat="1" ht="20.100000000000001" customHeight="1" x14ac:dyDescent="0.3">
      <c r="B78" s="257"/>
      <c r="C78" s="241"/>
      <c r="D78" s="241"/>
      <c r="E78" s="241"/>
      <c r="F78" s="241"/>
      <c r="G78" s="258"/>
      <c r="H78" s="14"/>
      <c r="I78" s="7"/>
      <c r="J78" s="91">
        <f t="shared" ref="J78:J79" si="44">IF(AND(B78&lt;&gt;"",I78&lt;&gt;""),0.2,0)</f>
        <v>0</v>
      </c>
      <c r="K78" s="92">
        <f t="shared" ref="K78:K79" si="45">J78</f>
        <v>0</v>
      </c>
      <c r="L78" s="237"/>
      <c r="M78" s="238"/>
    </row>
    <row r="79" spans="2:13" s="68" customFormat="1" ht="20.100000000000001" customHeight="1" thickBot="1" x14ac:dyDescent="0.35">
      <c r="B79" s="254"/>
      <c r="C79" s="255"/>
      <c r="D79" s="255"/>
      <c r="E79" s="255"/>
      <c r="F79" s="255"/>
      <c r="G79" s="256"/>
      <c r="H79" s="52"/>
      <c r="I79" s="8"/>
      <c r="J79" s="93">
        <f t="shared" si="44"/>
        <v>0</v>
      </c>
      <c r="K79" s="92">
        <f t="shared" si="45"/>
        <v>0</v>
      </c>
      <c r="L79" s="237"/>
      <c r="M79" s="238"/>
    </row>
    <row r="80" spans="2:13" s="64" customFormat="1" ht="23.25" customHeight="1" x14ac:dyDescent="0.3">
      <c r="B80" s="83" t="s">
        <v>157</v>
      </c>
      <c r="C80" s="82"/>
      <c r="D80" s="82"/>
      <c r="E80" s="82"/>
      <c r="F80" s="82"/>
      <c r="G80" s="82"/>
      <c r="H80" s="82"/>
      <c r="I80" s="84"/>
      <c r="J80" s="293">
        <f>MIN(0.5,SUM(J82:J84))</f>
        <v>0</v>
      </c>
      <c r="K80" s="293">
        <f>MIN(0.5,SUM(K82:K84))</f>
        <v>0</v>
      </c>
      <c r="L80" s="151"/>
      <c r="M80" s="151"/>
    </row>
    <row r="81" spans="2:13" ht="27.75" customHeight="1" x14ac:dyDescent="0.3">
      <c r="B81" s="250" t="s">
        <v>158</v>
      </c>
      <c r="C81" s="239"/>
      <c r="D81" s="239"/>
      <c r="E81" s="239"/>
      <c r="F81" s="239"/>
      <c r="G81" s="239"/>
      <c r="H81" s="79" t="s">
        <v>12</v>
      </c>
      <c r="I81" s="81" t="s">
        <v>13</v>
      </c>
      <c r="J81" s="294"/>
      <c r="K81" s="294"/>
    </row>
    <row r="82" spans="2:13" s="68" customFormat="1" ht="20.100000000000001" customHeight="1" x14ac:dyDescent="0.3">
      <c r="B82" s="257"/>
      <c r="C82" s="241"/>
      <c r="D82" s="241"/>
      <c r="E82" s="241"/>
      <c r="F82" s="241"/>
      <c r="G82" s="258"/>
      <c r="H82" s="14"/>
      <c r="I82" s="7"/>
      <c r="J82" s="154"/>
      <c r="K82" s="92">
        <f>J82</f>
        <v>0</v>
      </c>
      <c r="L82" s="237"/>
      <c r="M82" s="238"/>
    </row>
    <row r="83" spans="2:13" s="68" customFormat="1" ht="20.100000000000001" customHeight="1" x14ac:dyDescent="0.3">
      <c r="B83" s="257"/>
      <c r="C83" s="241"/>
      <c r="D83" s="241"/>
      <c r="E83" s="241"/>
      <c r="F83" s="241"/>
      <c r="G83" s="258"/>
      <c r="H83" s="14"/>
      <c r="I83" s="7"/>
      <c r="J83" s="154"/>
      <c r="K83" s="92">
        <f t="shared" ref="K83:K84" si="46">J83</f>
        <v>0</v>
      </c>
      <c r="L83" s="237"/>
      <c r="M83" s="238"/>
    </row>
    <row r="84" spans="2:13" s="68" customFormat="1" ht="20.100000000000001" customHeight="1" thickBot="1" x14ac:dyDescent="0.35">
      <c r="B84" s="254"/>
      <c r="C84" s="255"/>
      <c r="D84" s="255"/>
      <c r="E84" s="255"/>
      <c r="F84" s="255"/>
      <c r="G84" s="256"/>
      <c r="H84" s="52"/>
      <c r="I84" s="8"/>
      <c r="J84" s="155"/>
      <c r="K84" s="92">
        <f t="shared" si="46"/>
        <v>0</v>
      </c>
      <c r="L84" s="237"/>
      <c r="M84" s="238"/>
    </row>
    <row r="85" spans="2:13" ht="18" x14ac:dyDescent="0.3">
      <c r="B85" s="299" t="s">
        <v>120</v>
      </c>
      <c r="C85" s="300"/>
      <c r="D85" s="300"/>
      <c r="E85" s="300"/>
      <c r="F85" s="300"/>
      <c r="G85" s="300"/>
      <c r="H85" s="300"/>
      <c r="I85" s="301"/>
    </row>
    <row r="86" spans="2:13" ht="30" customHeight="1" x14ac:dyDescent="0.3">
      <c r="B86" s="201"/>
      <c r="C86" s="202"/>
      <c r="D86" s="202"/>
      <c r="E86" s="202"/>
      <c r="F86" s="202"/>
      <c r="G86" s="202"/>
      <c r="H86" s="202"/>
      <c r="I86" s="203"/>
    </row>
    <row r="87" spans="2:13" ht="30" customHeight="1" x14ac:dyDescent="0.3">
      <c r="B87" s="201"/>
      <c r="C87" s="202"/>
      <c r="D87" s="202"/>
      <c r="E87" s="202"/>
      <c r="F87" s="202"/>
      <c r="G87" s="202"/>
      <c r="H87" s="202"/>
      <c r="I87" s="203"/>
    </row>
    <row r="88" spans="2:13" ht="30" customHeight="1" thickBot="1" x14ac:dyDescent="0.35">
      <c r="B88" s="204"/>
      <c r="C88" s="205"/>
      <c r="D88" s="205"/>
      <c r="E88" s="205"/>
      <c r="F88" s="205"/>
      <c r="G88" s="205"/>
      <c r="H88" s="205"/>
      <c r="I88" s="206"/>
    </row>
  </sheetData>
  <sheetProtection algorithmName="SHA-512" hashValue="mrewsvUC/aHT/aDNCbuPm7Sx3H//pHoQYOa2kBKMvgxI4MJ/VpdNC418QPXsXpl7oB6sgyi81O81RRmkk6d+yA==" saltValue="4LmbagR+mbZ31pPcvboSCg==" spinCount="100000" sheet="1" insertRows="0" deleteRows="0" selectLockedCells="1"/>
  <mergeCells count="184">
    <mergeCell ref="J80:J81"/>
    <mergeCell ref="K80:K81"/>
    <mergeCell ref="B81:G81"/>
    <mergeCell ref="B82:G82"/>
    <mergeCell ref="L82:M82"/>
    <mergeCell ref="B83:G83"/>
    <mergeCell ref="L83:M83"/>
    <mergeCell ref="B84:G84"/>
    <mergeCell ref="L84:M84"/>
    <mergeCell ref="L17:M17"/>
    <mergeCell ref="B15:G15"/>
    <mergeCell ref="L15:M15"/>
    <mergeCell ref="B16:G16"/>
    <mergeCell ref="L16:M16"/>
    <mergeCell ref="B25:E25"/>
    <mergeCell ref="F25:G25"/>
    <mergeCell ref="L25:M25"/>
    <mergeCell ref="B23:E23"/>
    <mergeCell ref="F23:G23"/>
    <mergeCell ref="L23:M23"/>
    <mergeCell ref="B24:E24"/>
    <mergeCell ref="F24:G24"/>
    <mergeCell ref="L24:M24"/>
    <mergeCell ref="B17:G17"/>
    <mergeCell ref="B22:E22"/>
    <mergeCell ref="L72:M72"/>
    <mergeCell ref="B66:H66"/>
    <mergeCell ref="L66:M66"/>
    <mergeCell ref="B71:H71"/>
    <mergeCell ref="L71:M71"/>
    <mergeCell ref="B67:H67"/>
    <mergeCell ref="L67:M67"/>
    <mergeCell ref="B70:H70"/>
    <mergeCell ref="L70:M70"/>
    <mergeCell ref="B68:H68"/>
    <mergeCell ref="L68:M68"/>
    <mergeCell ref="B69:H69"/>
    <mergeCell ref="L69:M69"/>
    <mergeCell ref="B72:H72"/>
    <mergeCell ref="L40:M40"/>
    <mergeCell ref="L73:M73"/>
    <mergeCell ref="L74:M74"/>
    <mergeCell ref="L77:M77"/>
    <mergeCell ref="L78:M78"/>
    <mergeCell ref="L79:M79"/>
    <mergeCell ref="B85:I85"/>
    <mergeCell ref="B86:I88"/>
    <mergeCell ref="L56:M56"/>
    <mergeCell ref="L57:M57"/>
    <mergeCell ref="L60:M60"/>
    <mergeCell ref="L61:M61"/>
    <mergeCell ref="L62:M62"/>
    <mergeCell ref="L65:M65"/>
    <mergeCell ref="B78:G78"/>
    <mergeCell ref="B79:G79"/>
    <mergeCell ref="B62:D62"/>
    <mergeCell ref="E62:G62"/>
    <mergeCell ref="B76:G76"/>
    <mergeCell ref="B77:G77"/>
    <mergeCell ref="B59:D59"/>
    <mergeCell ref="E59:G59"/>
    <mergeCell ref="J75:J76"/>
    <mergeCell ref="B73:H73"/>
    <mergeCell ref="K75:K76"/>
    <mergeCell ref="C4:G5"/>
    <mergeCell ref="H4:I4"/>
    <mergeCell ref="K7:K8"/>
    <mergeCell ref="K12:K13"/>
    <mergeCell ref="K20:K21"/>
    <mergeCell ref="B8:E8"/>
    <mergeCell ref="B14:G14"/>
    <mergeCell ref="B18:G18"/>
    <mergeCell ref="B19:G19"/>
    <mergeCell ref="B21:E21"/>
    <mergeCell ref="F21:G21"/>
    <mergeCell ref="F22:G22"/>
    <mergeCell ref="B10:F10"/>
    <mergeCell ref="K28:K29"/>
    <mergeCell ref="K33:K34"/>
    <mergeCell ref="B74:H74"/>
    <mergeCell ref="B37:G37"/>
    <mergeCell ref="B11:F11"/>
    <mergeCell ref="B9:F9"/>
    <mergeCell ref="B13:E13"/>
    <mergeCell ref="J63:J64"/>
    <mergeCell ref="B65:H65"/>
    <mergeCell ref="E55:G55"/>
    <mergeCell ref="B42:E42"/>
    <mergeCell ref="F42:G42"/>
    <mergeCell ref="B32:E32"/>
    <mergeCell ref="F32:G32"/>
    <mergeCell ref="B35:G35"/>
    <mergeCell ref="F27:G27"/>
    <mergeCell ref="F39:G39"/>
    <mergeCell ref="B51:D51"/>
    <mergeCell ref="E51:G51"/>
    <mergeCell ref="B50:D50"/>
    <mergeCell ref="E50:G50"/>
    <mergeCell ref="B38:I38"/>
    <mergeCell ref="J2:J5"/>
    <mergeCell ref="L7:M8"/>
    <mergeCell ref="B26:E26"/>
    <mergeCell ref="F26:G26"/>
    <mergeCell ref="K2:K5"/>
    <mergeCell ref="E44:G44"/>
    <mergeCell ref="E45:G45"/>
    <mergeCell ref="B45:D45"/>
    <mergeCell ref="B44:D44"/>
    <mergeCell ref="B27:E27"/>
    <mergeCell ref="J7:J8"/>
    <mergeCell ref="J12:J13"/>
    <mergeCell ref="J20:J21"/>
    <mergeCell ref="J28:J29"/>
    <mergeCell ref="J33:J34"/>
    <mergeCell ref="K38:K39"/>
    <mergeCell ref="K43:K44"/>
    <mergeCell ref="F40:G40"/>
    <mergeCell ref="B40:E40"/>
    <mergeCell ref="B41:E41"/>
    <mergeCell ref="F41:G41"/>
    <mergeCell ref="J38:J39"/>
    <mergeCell ref="J43:J44"/>
    <mergeCell ref="L41:M41"/>
    <mergeCell ref="L9:M9"/>
    <mergeCell ref="L11:M11"/>
    <mergeCell ref="L14:M14"/>
    <mergeCell ref="L18:M18"/>
    <mergeCell ref="L19:M19"/>
    <mergeCell ref="L22:M22"/>
    <mergeCell ref="L10:M10"/>
    <mergeCell ref="J53:J54"/>
    <mergeCell ref="J58:J59"/>
    <mergeCell ref="K53:K54"/>
    <mergeCell ref="K58:K59"/>
    <mergeCell ref="L42:M42"/>
    <mergeCell ref="L45:M45"/>
    <mergeCell ref="L51:M51"/>
    <mergeCell ref="L52:M52"/>
    <mergeCell ref="L55:M55"/>
    <mergeCell ref="L26:M26"/>
    <mergeCell ref="L27:M27"/>
    <mergeCell ref="L30:M30"/>
    <mergeCell ref="L31:M31"/>
    <mergeCell ref="L32:M32"/>
    <mergeCell ref="L35:M35"/>
    <mergeCell ref="L36:M36"/>
    <mergeCell ref="L37:M37"/>
    <mergeCell ref="K63:K64"/>
    <mergeCell ref="B39:E39"/>
    <mergeCell ref="B64:E64"/>
    <mergeCell ref="B29:E29"/>
    <mergeCell ref="F29:G29"/>
    <mergeCell ref="B30:E30"/>
    <mergeCell ref="F30:G30"/>
    <mergeCell ref="B31:E31"/>
    <mergeCell ref="F31:G31"/>
    <mergeCell ref="B34:G34"/>
    <mergeCell ref="B36:G36"/>
    <mergeCell ref="B60:D60"/>
    <mergeCell ref="E60:G60"/>
    <mergeCell ref="B61:D61"/>
    <mergeCell ref="E61:G61"/>
    <mergeCell ref="E56:G56"/>
    <mergeCell ref="B57:D57"/>
    <mergeCell ref="E57:G57"/>
    <mergeCell ref="B56:D56"/>
    <mergeCell ref="B52:D52"/>
    <mergeCell ref="E52:G52"/>
    <mergeCell ref="B54:D54"/>
    <mergeCell ref="E54:G54"/>
    <mergeCell ref="B55:D55"/>
    <mergeCell ref="L50:M50"/>
    <mergeCell ref="B48:D48"/>
    <mergeCell ref="E48:G48"/>
    <mergeCell ref="L48:M48"/>
    <mergeCell ref="B49:D49"/>
    <mergeCell ref="E49:G49"/>
    <mergeCell ref="L49:M49"/>
    <mergeCell ref="B46:D46"/>
    <mergeCell ref="E46:G46"/>
    <mergeCell ref="L46:M46"/>
    <mergeCell ref="B47:D47"/>
    <mergeCell ref="E47:G47"/>
    <mergeCell ref="L47:M47"/>
  </mergeCells>
  <dataValidations disablePrompts="1" count="1">
    <dataValidation type="custom" allowBlank="1" showInputMessage="1" showErrorMessage="1" sqref="I30:I32 I22:I27" xr:uid="{00000000-0002-0000-0400-000000000000}">
      <formula1>ISTEXT(B22)</formula1>
    </dataValidation>
  </dataValidation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8"/>
  <sheetViews>
    <sheetView workbookViewId="0">
      <selection activeCell="E12" sqref="E12"/>
    </sheetView>
  </sheetViews>
  <sheetFormatPr baseColWidth="10" defaultRowHeight="15" x14ac:dyDescent="0.25"/>
  <cols>
    <col min="1" max="1" width="3.85546875" customWidth="1"/>
    <col min="2" max="2" width="24.85546875" customWidth="1"/>
    <col min="3" max="3" width="9" customWidth="1"/>
    <col min="4" max="4" width="25.7109375" customWidth="1"/>
    <col min="5" max="5" width="23.42578125" customWidth="1"/>
    <col min="7" max="7" width="99.5703125" bestFit="1" customWidth="1"/>
  </cols>
  <sheetData>
    <row r="1" spans="2:7" ht="15.75" thickBot="1" x14ac:dyDescent="0.3">
      <c r="B1" s="22" t="s">
        <v>29</v>
      </c>
      <c r="C1" s="23"/>
      <c r="D1" s="32" t="s">
        <v>51</v>
      </c>
      <c r="E1" s="33"/>
      <c r="G1" s="18" t="s">
        <v>62</v>
      </c>
    </row>
    <row r="2" spans="2:7" x14ac:dyDescent="0.25">
      <c r="B2" s="24" t="s">
        <v>33</v>
      </c>
      <c r="C2" s="25">
        <v>4</v>
      </c>
      <c r="D2" s="39" t="s">
        <v>30</v>
      </c>
      <c r="E2" s="40">
        <v>1</v>
      </c>
      <c r="G2" s="17" t="s">
        <v>61</v>
      </c>
    </row>
    <row r="3" spans="2:7" x14ac:dyDescent="0.25">
      <c r="B3" s="24" t="s">
        <v>34</v>
      </c>
      <c r="C3" s="25">
        <v>3</v>
      </c>
      <c r="D3" s="34" t="s">
        <v>100</v>
      </c>
      <c r="E3" s="35">
        <v>1</v>
      </c>
      <c r="G3" s="17" t="s">
        <v>7</v>
      </c>
    </row>
    <row r="4" spans="2:7" ht="15.75" thickBot="1" x14ac:dyDescent="0.3">
      <c r="B4" s="24" t="s">
        <v>35</v>
      </c>
      <c r="C4" s="25">
        <v>2</v>
      </c>
      <c r="D4" s="34" t="s">
        <v>31</v>
      </c>
      <c r="E4" s="35">
        <v>2</v>
      </c>
      <c r="G4" s="16" t="s">
        <v>60</v>
      </c>
    </row>
    <row r="5" spans="2:7" ht="15.75" thickBot="1" x14ac:dyDescent="0.3">
      <c r="B5" s="26" t="s">
        <v>36</v>
      </c>
      <c r="C5" s="27">
        <v>1</v>
      </c>
      <c r="D5" s="34" t="s">
        <v>32</v>
      </c>
      <c r="E5" s="35">
        <v>3</v>
      </c>
    </row>
    <row r="6" spans="2:7" ht="15.75" thickBot="1" x14ac:dyDescent="0.3">
      <c r="D6" s="34" t="s">
        <v>37</v>
      </c>
      <c r="E6" s="35">
        <v>4</v>
      </c>
    </row>
    <row r="7" spans="2:7" x14ac:dyDescent="0.25">
      <c r="B7" s="15" t="s">
        <v>39</v>
      </c>
      <c r="C7" s="36"/>
      <c r="D7" s="34" t="s">
        <v>38</v>
      </c>
      <c r="E7" s="35">
        <v>5</v>
      </c>
    </row>
    <row r="8" spans="2:7" x14ac:dyDescent="0.25">
      <c r="B8" s="10" t="s">
        <v>40</v>
      </c>
      <c r="C8" s="37">
        <v>6</v>
      </c>
      <c r="D8" s="34" t="s">
        <v>98</v>
      </c>
      <c r="E8" s="35">
        <v>6</v>
      </c>
    </row>
    <row r="9" spans="2:7" ht="15.75" thickBot="1" x14ac:dyDescent="0.3">
      <c r="B9" s="12" t="s">
        <v>41</v>
      </c>
      <c r="C9" s="38">
        <v>0</v>
      </c>
      <c r="D9" s="41" t="s">
        <v>99</v>
      </c>
      <c r="E9" s="42">
        <v>7</v>
      </c>
    </row>
    <row r="10" spans="2:7" ht="15.75" thickBot="1" x14ac:dyDescent="0.3"/>
    <row r="11" spans="2:7" ht="15.75" thickBot="1" x14ac:dyDescent="0.3">
      <c r="B11" s="30" t="s">
        <v>45</v>
      </c>
      <c r="C11" s="31"/>
      <c r="E11" s="18" t="s">
        <v>102</v>
      </c>
    </row>
    <row r="12" spans="2:7" ht="15.75" thickBot="1" x14ac:dyDescent="0.3">
      <c r="B12" s="29" t="s">
        <v>78</v>
      </c>
      <c r="C12" s="9">
        <v>15</v>
      </c>
      <c r="E12" s="16" t="s">
        <v>159</v>
      </c>
    </row>
    <row r="13" spans="2:7" x14ac:dyDescent="0.25">
      <c r="B13" s="10" t="s">
        <v>33</v>
      </c>
      <c r="C13" s="11">
        <v>10</v>
      </c>
    </row>
    <row r="14" spans="2:7" x14ac:dyDescent="0.25">
      <c r="B14" s="10" t="s">
        <v>34</v>
      </c>
      <c r="C14" s="11">
        <v>4</v>
      </c>
    </row>
    <row r="15" spans="2:7" x14ac:dyDescent="0.25">
      <c r="B15" s="10" t="s">
        <v>35</v>
      </c>
      <c r="C15" s="11">
        <v>2</v>
      </c>
    </row>
    <row r="16" spans="2:7" x14ac:dyDescent="0.25">
      <c r="B16" s="10" t="s">
        <v>46</v>
      </c>
      <c r="C16" s="11">
        <v>1</v>
      </c>
    </row>
    <row r="17" spans="2:3" ht="15.75" thickBot="1" x14ac:dyDescent="0.3">
      <c r="B17" s="12" t="s">
        <v>47</v>
      </c>
      <c r="C17" s="13">
        <v>0.2</v>
      </c>
    </row>
    <row r="18" spans="2:3" x14ac:dyDescent="0.25">
      <c r="B18" s="28" t="s">
        <v>48</v>
      </c>
      <c r="C18" s="11"/>
    </row>
    <row r="19" spans="2:3" x14ac:dyDescent="0.25">
      <c r="B19" s="10" t="s">
        <v>70</v>
      </c>
      <c r="C19" s="11">
        <v>4</v>
      </c>
    </row>
    <row r="20" spans="2:3" ht="15.75" thickBot="1" x14ac:dyDescent="0.3">
      <c r="B20" s="12" t="s">
        <v>71</v>
      </c>
      <c r="C20" s="13">
        <v>2</v>
      </c>
    </row>
    <row r="23" spans="2:3" ht="15.75" thickBot="1" x14ac:dyDescent="0.3"/>
    <row r="24" spans="2:3" x14ac:dyDescent="0.25">
      <c r="B24" s="15" t="s">
        <v>53</v>
      </c>
      <c r="C24" s="9"/>
    </row>
    <row r="25" spans="2:3" x14ac:dyDescent="0.25">
      <c r="B25" s="10" t="s">
        <v>72</v>
      </c>
      <c r="C25" s="11">
        <v>0.5</v>
      </c>
    </row>
    <row r="26" spans="2:3" x14ac:dyDescent="0.25">
      <c r="B26" s="10" t="s">
        <v>73</v>
      </c>
      <c r="C26" s="11">
        <v>0.25</v>
      </c>
    </row>
    <row r="27" spans="2:3" ht="15.75" thickBot="1" x14ac:dyDescent="0.3">
      <c r="B27" s="12" t="s">
        <v>54</v>
      </c>
      <c r="C27" s="13">
        <v>0.1</v>
      </c>
    </row>
    <row r="28" spans="2:3" x14ac:dyDescent="0.25">
      <c r="B28" s="28" t="s">
        <v>55</v>
      </c>
      <c r="C28" s="11"/>
    </row>
    <row r="29" spans="2:3" x14ac:dyDescent="0.25">
      <c r="B29" s="10" t="s">
        <v>72</v>
      </c>
      <c r="C29" s="11">
        <v>1</v>
      </c>
    </row>
    <row r="30" spans="2:3" x14ac:dyDescent="0.25">
      <c r="B30" s="10" t="s">
        <v>73</v>
      </c>
      <c r="C30" s="11">
        <v>0.5</v>
      </c>
    </row>
    <row r="31" spans="2:3" ht="15.75" thickBot="1" x14ac:dyDescent="0.3">
      <c r="B31" s="12" t="s">
        <v>54</v>
      </c>
      <c r="C31" s="13">
        <v>0.25</v>
      </c>
    </row>
    <row r="32" spans="2:3" ht="15.75" thickBot="1" x14ac:dyDescent="0.3"/>
    <row r="33" spans="2:3" x14ac:dyDescent="0.25">
      <c r="B33" s="43" t="s">
        <v>74</v>
      </c>
      <c r="C33" s="44"/>
    </row>
    <row r="34" spans="2:3" x14ac:dyDescent="0.25">
      <c r="B34" s="45" t="s">
        <v>50</v>
      </c>
      <c r="C34" s="46">
        <v>0.5</v>
      </c>
    </row>
    <row r="35" spans="2:3" ht="15.75" thickBot="1" x14ac:dyDescent="0.3">
      <c r="B35" s="47" t="s">
        <v>49</v>
      </c>
      <c r="C35" s="48">
        <v>1</v>
      </c>
    </row>
    <row r="36" spans="2:3" x14ac:dyDescent="0.25">
      <c r="B36" s="43" t="s">
        <v>75</v>
      </c>
      <c r="C36" s="44"/>
    </row>
    <row r="37" spans="2:3" x14ac:dyDescent="0.25">
      <c r="B37" s="45" t="s">
        <v>50</v>
      </c>
      <c r="C37" s="46">
        <v>0.05</v>
      </c>
    </row>
    <row r="38" spans="2:3" ht="15.75" thickBot="1" x14ac:dyDescent="0.3">
      <c r="B38" s="47" t="s">
        <v>49</v>
      </c>
      <c r="C38" s="48">
        <v>0.25</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39</vt:i4>
      </vt:variant>
    </vt:vector>
  </HeadingPairs>
  <TitlesOfParts>
    <vt:vector size="45" baseType="lpstr">
      <vt:lpstr>INSTRUCCIONES</vt:lpstr>
      <vt:lpstr>DATOS DEL SOLICITANTE</vt:lpstr>
      <vt:lpstr>A) TRAYECTORIA ACADÉMICA</vt:lpstr>
      <vt:lpstr>B) EXPERIENCIA INVESTIGADORA</vt:lpstr>
      <vt:lpstr>C) OTROS MÉRITOS</vt:lpstr>
      <vt:lpstr>RANGOS</vt:lpstr>
      <vt:lpstr>AUTOA</vt:lpstr>
      <vt:lpstr>AUTOB</vt:lpstr>
      <vt:lpstr>AUTOB1</vt:lpstr>
      <vt:lpstr>AUTOB2</vt:lpstr>
      <vt:lpstr>AUTOB3</vt:lpstr>
      <vt:lpstr>AUTOB4</vt:lpstr>
      <vt:lpstr>AUTOC</vt:lpstr>
      <vt:lpstr>AUTOTOTAL</vt:lpstr>
      <vt:lpstr>CCVALA</vt:lpstr>
      <vt:lpstr>CCVALB</vt:lpstr>
      <vt:lpstr>CCVALB1</vt:lpstr>
      <vt:lpstr>CCVALB2</vt:lpstr>
      <vt:lpstr>CCVALB3</vt:lpstr>
      <vt:lpstr>CCVALB4</vt:lpstr>
      <vt:lpstr>CCVALC</vt:lpstr>
      <vt:lpstr>CCVALTOTAL</vt:lpstr>
      <vt:lpstr>COEFNORM</vt:lpstr>
      <vt:lpstr>COEFNORMC</vt:lpstr>
      <vt:lpstr>CONGRESO_INTERNACIONAL</vt:lpstr>
      <vt:lpstr>CONGRESO_NACIONAL</vt:lpstr>
      <vt:lpstr>CUARTILES_ARTICULOS</vt:lpstr>
      <vt:lpstr>CURSO</vt:lpstr>
      <vt:lpstr>MCONGRESO_INTERNACIONAL</vt:lpstr>
      <vt:lpstr>MCONGRESO_NACIONAL</vt:lpstr>
      <vt:lpstr>MCUARTILES_ARTICULOS</vt:lpstr>
      <vt:lpstr>MPOSICION_AUTOR</vt:lpstr>
      <vt:lpstr>MSI_NO</vt:lpstr>
      <vt:lpstr>MTIPO_DE_PATENTE</vt:lpstr>
      <vt:lpstr>PONENTE_CONFERENCIAS</vt:lpstr>
      <vt:lpstr>PONENTE_SEMINARIOS</vt:lpstr>
      <vt:lpstr>POSICION_AUTOR</vt:lpstr>
      <vt:lpstr>PROGRAMA</vt:lpstr>
      <vt:lpstr>SI_NO</vt:lpstr>
      <vt:lpstr>SOL_APELLIDOS</vt:lpstr>
      <vt:lpstr>SOL_FECHA_FIN</vt:lpstr>
      <vt:lpstr>SOL_FECHA_INI</vt:lpstr>
      <vt:lpstr>SOL_NIF</vt:lpstr>
      <vt:lpstr>SOL_NOMBRE</vt:lpstr>
      <vt:lpstr>TIPO_PATENTE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2025-03-03T10:31:23Z</dcterms:modified>
</cp:coreProperties>
</file>