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8_{2F32750A-D318-4F51-AE1F-D520C71BAD82}" xr6:coauthVersionLast="47" xr6:coauthVersionMax="47" xr10:uidLastSave="{00000000-0000-0000-0000-000000000000}"/>
  <workbookProtection workbookAlgorithmName="SHA-512" workbookHashValue="yEOtAVdXbjvLzDa5gn9k1Lql3A9EL6x/r9vRjGXEeDhRxZg2u0F/zN1xYrD7uujY2n37elnjVmrwUO1u4LhDpw==" workbookSaltValue="rUyjd6N272RkBvtdHOv0Fg==" workbookSpinCount="100000" lockStructure="1"/>
  <bookViews>
    <workbookView xWindow="825" yWindow="-120" windowWidth="28095" windowHeight="16440" activeTab="1" xr2:uid="{00000000-000D-0000-FFFF-FFFF00000000}"/>
  </bookViews>
  <sheets>
    <sheet name="INSTRUCCIONES" sheetId="10" r:id="rId1"/>
    <sheet name="DATOS DEL SOLICITANTE" sheetId="1" r:id="rId2"/>
    <sheet name="A) TRAYECTORIA ACADÉMICA" sheetId="3" r:id="rId3"/>
    <sheet name="B) EXPERIENCIA INVESTIGADORA" sheetId="4" r:id="rId4"/>
    <sheet name="C) OTROS MÉRITOS" sheetId="6" r:id="rId5"/>
    <sheet name="RANGOS" sheetId="9" state="hidden" r:id="rId6"/>
  </sheets>
  <definedNames>
    <definedName name="AUTOA">'A) TRAYECTORIA ACADÉMICA'!$F$6</definedName>
    <definedName name="AUTOB">'B) EXPERIENCIA INVESTIGADORA'!$L$6</definedName>
    <definedName name="AUTOB1">'B) EXPERIENCIA INVESTIGADORA'!$L$7</definedName>
    <definedName name="AUTOB2">'B) EXPERIENCIA INVESTIGADORA'!$L$51</definedName>
    <definedName name="AUTOB3">'B) EXPERIENCIA INVESTIGADORA'!$L$67</definedName>
    <definedName name="AUTOB4">'B) EXPERIENCIA INVESTIGADORA'!$L$73</definedName>
    <definedName name="AUTOB5">'B) EXPERIENCIA INVESTIGADORA'!$L$114</definedName>
    <definedName name="AUTOC">'C) OTROS MÉRITOS'!$J$6</definedName>
    <definedName name="AUTOTOTAL">'DATOS DEL SOLICITANTE'!$F$14</definedName>
    <definedName name="CCVALA">'A) TRAYECTORIA ACADÉMICA'!$G$6</definedName>
    <definedName name="CCVALB">'B) EXPERIENCIA INVESTIGADORA'!$M$6</definedName>
    <definedName name="CCVALB1">'B) EXPERIENCIA INVESTIGADORA'!$M$7</definedName>
    <definedName name="CCVALB2">'B) EXPERIENCIA INVESTIGADORA'!$M$51</definedName>
    <definedName name="CCVALB3">'B) EXPERIENCIA INVESTIGADORA'!$M$67</definedName>
    <definedName name="CCVALB4">'B) EXPERIENCIA INVESTIGADORA'!$M$73</definedName>
    <definedName name="CCVALB5">'B) EXPERIENCIA INVESTIGADORA'!$M$114</definedName>
    <definedName name="CCVALC">'C) OTROS MÉRITOS'!$K$6</definedName>
    <definedName name="CCVALTOTAL">'DATOS DEL SOLICITANTE'!$G$14</definedName>
    <definedName name="COEFNORM">'B) EXPERIENCIA INVESTIGADORA'!$M$4</definedName>
    <definedName name="COEFNORMC">'C) OTROS MÉRITOS'!$K$4</definedName>
    <definedName name="CONGRESO_INTERNACIONAL">RANGOS!$B$24:$B$25</definedName>
    <definedName name="CONGRESO_NACIONAL">RANGOS!$B$20:$B$21</definedName>
    <definedName name="CUARTILES">RANGOS!$B$2:$B$5</definedName>
    <definedName name="CUARTILES_ARTICULOS">RANGOS!$B$12:$B$17</definedName>
    <definedName name="CURSO">RANGOS!$E$11</definedName>
    <definedName name="MCONGRESO_INTERNACIONAL">RANGOS!$B$23:$C$25</definedName>
    <definedName name="MCONGRESO_NACIONAL">RANGOS!$B$19:$C$21</definedName>
    <definedName name="MCUARTILES_ARTICULOS">RANGOS!$B$11:$C$17</definedName>
    <definedName name="MSI_NO">RANGOS!$B$7:$C$9</definedName>
    <definedName name="POSICION_AUTOR">RANGOS!$D$2:$D$7</definedName>
    <definedName name="PROGRAMA">RANGOS!$G$2:$G$5</definedName>
    <definedName name="SI_NO">RANGOS!$B$8:$B$9</definedName>
    <definedName name="SOL_APELLIDOS">'DATOS DEL SOLICITANTE'!$C$8</definedName>
    <definedName name="SOL_FECHA_FIN">'DATOS DEL SOLICITANTE'!$D$12</definedName>
    <definedName name="SOL_FECHA_INI">'DATOS DEL SOLICITANTE'!$C$12</definedName>
    <definedName name="SOL_NIF">'DATOS DEL SOLICITANTE'!$B$8</definedName>
    <definedName name="SOL_NOMBRE">'DATOS DEL SOLICITANTE'!$D$8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6" l="1"/>
  <c r="J6" i="6"/>
  <c r="K66" i="6"/>
  <c r="J66" i="6"/>
  <c r="K77" i="6" l="1"/>
  <c r="K76" i="6"/>
  <c r="K75" i="6"/>
  <c r="K74" i="6"/>
  <c r="K73" i="6"/>
  <c r="K72" i="6"/>
  <c r="K71" i="6"/>
  <c r="K70" i="6"/>
  <c r="K69" i="6"/>
  <c r="K68" i="6"/>
  <c r="F29" i="3"/>
  <c r="J22" i="6"/>
  <c r="L6" i="4"/>
  <c r="M6" i="4"/>
  <c r="J60" i="6" l="1"/>
  <c r="K60" i="6" s="1"/>
  <c r="J59" i="6"/>
  <c r="K59" i="6" s="1"/>
  <c r="J58" i="6"/>
  <c r="K58" i="6" s="1"/>
  <c r="J57" i="6"/>
  <c r="K57" i="6" s="1"/>
  <c r="J62" i="6"/>
  <c r="K62" i="6" s="1"/>
  <c r="J61" i="6"/>
  <c r="K61" i="6" s="1"/>
  <c r="J63" i="6"/>
  <c r="K63" i="6" s="1"/>
  <c r="J32" i="6"/>
  <c r="K32" i="6" s="1"/>
  <c r="J31" i="6"/>
  <c r="K31" i="6" s="1"/>
  <c r="J30" i="6"/>
  <c r="K30" i="6" s="1"/>
  <c r="J29" i="6"/>
  <c r="K29" i="6" s="1"/>
  <c r="J34" i="6"/>
  <c r="K34" i="6" s="1"/>
  <c r="J33" i="6"/>
  <c r="K33" i="6" s="1"/>
  <c r="L157" i="4"/>
  <c r="M157" i="4" s="1"/>
  <c r="L156" i="4"/>
  <c r="M156" i="4" s="1"/>
  <c r="L155" i="4"/>
  <c r="M155" i="4" s="1"/>
  <c r="L154" i="4"/>
  <c r="M154" i="4" s="1"/>
  <c r="L145" i="4"/>
  <c r="M145" i="4" s="1"/>
  <c r="L144" i="4"/>
  <c r="M144" i="4" s="1"/>
  <c r="L143" i="4"/>
  <c r="M143" i="4" s="1"/>
  <c r="L142" i="4"/>
  <c r="M142" i="4" s="1"/>
  <c r="L133" i="4"/>
  <c r="M133" i="4" s="1"/>
  <c r="L132" i="4"/>
  <c r="M132" i="4" s="1"/>
  <c r="L131" i="4"/>
  <c r="M131" i="4" s="1"/>
  <c r="L130" i="4"/>
  <c r="M130" i="4" s="1"/>
  <c r="L121" i="4"/>
  <c r="M121" i="4" s="1"/>
  <c r="L120" i="4"/>
  <c r="M120" i="4" s="1"/>
  <c r="L119" i="4"/>
  <c r="M119" i="4" s="1"/>
  <c r="L118" i="4"/>
  <c r="M118" i="4" s="1"/>
  <c r="L46" i="4"/>
  <c r="M46" i="4" s="1"/>
  <c r="L45" i="4"/>
  <c r="M45" i="4" s="1"/>
  <c r="L44" i="4"/>
  <c r="M44" i="4" s="1"/>
  <c r="J35" i="6" l="1"/>
  <c r="K35" i="6" s="1"/>
  <c r="J23" i="6"/>
  <c r="K23" i="6" s="1"/>
  <c r="L159" i="4"/>
  <c r="M159" i="4" s="1"/>
  <c r="L158" i="4"/>
  <c r="M158" i="4" s="1"/>
  <c r="L160" i="4"/>
  <c r="M160" i="4" s="1"/>
  <c r="L135" i="4"/>
  <c r="M135" i="4" s="1"/>
  <c r="L134" i="4"/>
  <c r="M134" i="4" s="1"/>
  <c r="L136" i="4"/>
  <c r="M136" i="4" s="1"/>
  <c r="L147" i="4"/>
  <c r="M147" i="4" s="1"/>
  <c r="L146" i="4"/>
  <c r="M146" i="4" s="1"/>
  <c r="L148" i="4"/>
  <c r="M148" i="4" s="1"/>
  <c r="L123" i="4"/>
  <c r="M123" i="4" s="1"/>
  <c r="L122" i="4"/>
  <c r="M122" i="4" s="1"/>
  <c r="L62" i="4"/>
  <c r="M62" i="4" s="1"/>
  <c r="L63" i="4"/>
  <c r="M63" i="4" s="1"/>
  <c r="L64" i="4"/>
  <c r="M64" i="4" s="1"/>
  <c r="L56" i="4"/>
  <c r="M56" i="4" s="1"/>
  <c r="L55" i="4"/>
  <c r="M55" i="4" s="1"/>
  <c r="F37" i="3"/>
  <c r="G37" i="3" s="1"/>
  <c r="F31" i="3"/>
  <c r="G31" i="3" s="1"/>
  <c r="F36" i="3"/>
  <c r="G36" i="3" s="1"/>
  <c r="F30" i="3"/>
  <c r="G30" i="3" s="1"/>
  <c r="J41" i="6" l="1"/>
  <c r="F7" i="3"/>
  <c r="J65" i="6" l="1"/>
  <c r="J53" i="6"/>
  <c r="J37" i="6"/>
  <c r="J25" i="6"/>
  <c r="J19" i="6"/>
  <c r="J14" i="6"/>
  <c r="L19" i="4"/>
  <c r="L18" i="4"/>
  <c r="L14" i="4"/>
  <c r="L13" i="4"/>
  <c r="L12" i="4"/>
  <c r="L11" i="4"/>
  <c r="L10" i="4"/>
  <c r="L109" i="4"/>
  <c r="L104" i="4"/>
  <c r="L99" i="4"/>
  <c r="L94" i="4"/>
  <c r="L89" i="4"/>
  <c r="L84" i="4"/>
  <c r="L79" i="4"/>
  <c r="L74" i="4"/>
  <c r="L73" i="4" l="1"/>
  <c r="F11" i="1" s="1"/>
  <c r="I5" i="6"/>
  <c r="H5" i="6"/>
  <c r="H4" i="6"/>
  <c r="C4" i="6"/>
  <c r="J5" i="4"/>
  <c r="I5" i="4"/>
  <c r="I4" i="4"/>
  <c r="C4" i="4"/>
  <c r="C4" i="3"/>
  <c r="D4" i="3"/>
  <c r="E5" i="3"/>
  <c r="D5" i="3"/>
  <c r="L38" i="4" l="1"/>
  <c r="M38" i="4" s="1"/>
  <c r="L37" i="4"/>
  <c r="M37" i="4" s="1"/>
  <c r="L42" i="4"/>
  <c r="M42" i="4" s="1"/>
  <c r="L41" i="4"/>
  <c r="M41" i="4" s="1"/>
  <c r="L47" i="4"/>
  <c r="M47" i="4" s="1"/>
  <c r="L43" i="4"/>
  <c r="M43" i="4" s="1"/>
  <c r="L40" i="4"/>
  <c r="M40" i="4" s="1"/>
  <c r="L39" i="4"/>
  <c r="M39" i="4" s="1"/>
  <c r="J24" i="6" l="1"/>
  <c r="L137" i="4"/>
  <c r="L138" i="4"/>
  <c r="L124" i="4"/>
  <c r="L125" i="4"/>
  <c r="L126" i="4"/>
  <c r="J13" i="6" l="1"/>
  <c r="K13" i="6" s="1"/>
  <c r="J12" i="6"/>
  <c r="K12" i="6" s="1"/>
  <c r="J11" i="6"/>
  <c r="K11" i="6" s="1"/>
  <c r="M125" i="4"/>
  <c r="L71" i="4"/>
  <c r="M71" i="4" s="1"/>
  <c r="L49" i="4"/>
  <c r="M49" i="4" s="1"/>
  <c r="M14" i="4"/>
  <c r="M13" i="4"/>
  <c r="F14" i="3"/>
  <c r="G14" i="3" s="1"/>
  <c r="L27" i="4" l="1"/>
  <c r="M27" i="4" s="1"/>
  <c r="L26" i="4"/>
  <c r="M26" i="4" s="1"/>
  <c r="L25" i="4"/>
  <c r="M25" i="4" s="1"/>
  <c r="L28" i="4"/>
  <c r="M28" i="4" s="1"/>
  <c r="F13" i="3"/>
  <c r="G13" i="3" s="1"/>
  <c r="L21" i="4"/>
  <c r="M21" i="4" s="1"/>
  <c r="M11" i="4"/>
  <c r="M12" i="4"/>
  <c r="L15" i="4"/>
  <c r="L20" i="4"/>
  <c r="M19" i="4"/>
  <c r="M20" i="4" l="1"/>
  <c r="L16" i="4"/>
  <c r="M15" i="4"/>
  <c r="L8" i="4"/>
  <c r="K44" i="6"/>
  <c r="K45" i="6"/>
  <c r="K43" i="6"/>
  <c r="M112" i="4"/>
  <c r="M113" i="4"/>
  <c r="M111" i="4"/>
  <c r="M107" i="4"/>
  <c r="M108" i="4"/>
  <c r="M106" i="4"/>
  <c r="M102" i="4"/>
  <c r="M103" i="4"/>
  <c r="M101" i="4"/>
  <c r="M97" i="4"/>
  <c r="M98" i="4"/>
  <c r="M96" i="4"/>
  <c r="M94" i="4" s="1"/>
  <c r="M92" i="4"/>
  <c r="M93" i="4"/>
  <c r="M91" i="4"/>
  <c r="M87" i="4"/>
  <c r="M88" i="4"/>
  <c r="M86" i="4"/>
  <c r="M82" i="4"/>
  <c r="M83" i="4"/>
  <c r="M81" i="4"/>
  <c r="M77" i="4"/>
  <c r="M78" i="4"/>
  <c r="M76" i="4"/>
  <c r="M74" i="4" s="1"/>
  <c r="M109" i="4" l="1"/>
  <c r="M89" i="4"/>
  <c r="M104" i="4"/>
  <c r="M79" i="4"/>
  <c r="M99" i="4"/>
  <c r="M84" i="4"/>
  <c r="K41" i="6"/>
  <c r="M73" i="4"/>
  <c r="G11" i="1" s="1"/>
  <c r="J52" i="6"/>
  <c r="K52" i="6" s="1"/>
  <c r="K53" i="6"/>
  <c r="J51" i="6"/>
  <c r="L117" i="4"/>
  <c r="L129" i="4"/>
  <c r="L48" i="4"/>
  <c r="M48" i="4" s="1"/>
  <c r="L50" i="4"/>
  <c r="M50" i="4" s="1"/>
  <c r="L36" i="4"/>
  <c r="J48" i="6"/>
  <c r="K48" i="6" l="1"/>
  <c r="K46" i="6" s="1"/>
  <c r="J46" i="6"/>
  <c r="K51" i="6"/>
  <c r="K49" i="6" s="1"/>
  <c r="J49" i="6"/>
  <c r="K22" i="6"/>
  <c r="J20" i="6"/>
  <c r="M36" i="4"/>
  <c r="M34" i="4" s="1"/>
  <c r="L34" i="4"/>
  <c r="M129" i="4"/>
  <c r="L127" i="4"/>
  <c r="M117" i="4"/>
  <c r="L115" i="4"/>
  <c r="F38" i="3" l="1"/>
  <c r="G38" i="3" s="1"/>
  <c r="F32" i="3"/>
  <c r="G32" i="3" s="1"/>
  <c r="F16" i="3" l="1"/>
  <c r="G16" i="3" s="1"/>
  <c r="K24" i="6" l="1"/>
  <c r="K25" i="6"/>
  <c r="F9" i="3"/>
  <c r="G9" i="3" s="1"/>
  <c r="F8" i="3"/>
  <c r="G7" i="3"/>
  <c r="G8" i="3" l="1"/>
  <c r="K20" i="6"/>
  <c r="F39" i="3"/>
  <c r="G39" i="3" s="1"/>
  <c r="F35" i="3"/>
  <c r="G35" i="3" s="1"/>
  <c r="F25" i="3"/>
  <c r="G25" i="3" s="1"/>
  <c r="F26" i="3"/>
  <c r="G26" i="3" s="1"/>
  <c r="F24" i="3"/>
  <c r="G24" i="3" s="1"/>
  <c r="F18" i="3"/>
  <c r="G18" i="3" s="1"/>
  <c r="F17" i="3"/>
  <c r="G17" i="3" s="1"/>
  <c r="G15" i="3" l="1"/>
  <c r="G23" i="3"/>
  <c r="G34" i="3"/>
  <c r="F15" i="3"/>
  <c r="K65" i="6"/>
  <c r="J64" i="6"/>
  <c r="K64" i="6" s="1"/>
  <c r="J56" i="6"/>
  <c r="J40" i="6"/>
  <c r="J38" i="6" s="1"/>
  <c r="K37" i="6"/>
  <c r="J36" i="6"/>
  <c r="K36" i="6" s="1"/>
  <c r="J28" i="6"/>
  <c r="J18" i="6"/>
  <c r="K18" i="6" s="1"/>
  <c r="K19" i="6"/>
  <c r="J17" i="6"/>
  <c r="J10" i="6"/>
  <c r="K10" i="6" s="1"/>
  <c r="K14" i="6"/>
  <c r="J9" i="6"/>
  <c r="L161" i="4"/>
  <c r="M161" i="4" s="1"/>
  <c r="L162" i="4"/>
  <c r="M162" i="4" s="1"/>
  <c r="L153" i="4"/>
  <c r="L149" i="4"/>
  <c r="M149" i="4" s="1"/>
  <c r="L150" i="4"/>
  <c r="M150" i="4" s="1"/>
  <c r="L141" i="4"/>
  <c r="M137" i="4"/>
  <c r="M138" i="4"/>
  <c r="M124" i="4"/>
  <c r="M126" i="4"/>
  <c r="L72" i="4"/>
  <c r="M72" i="4" s="1"/>
  <c r="L70" i="4"/>
  <c r="M70" i="4" s="1"/>
  <c r="L69" i="4"/>
  <c r="L65" i="4"/>
  <c r="M65" i="4" s="1"/>
  <c r="L66" i="4"/>
  <c r="M66" i="4" s="1"/>
  <c r="L61" i="4"/>
  <c r="L57" i="4"/>
  <c r="M57" i="4" s="1"/>
  <c r="L58" i="4"/>
  <c r="M58" i="4" s="1"/>
  <c r="L54" i="4"/>
  <c r="L32" i="4"/>
  <c r="M32" i="4" s="1"/>
  <c r="L33" i="4"/>
  <c r="M33" i="4" s="1"/>
  <c r="L31" i="4"/>
  <c r="L24" i="4"/>
  <c r="M18" i="4"/>
  <c r="M16" i="4" s="1"/>
  <c r="M10" i="4"/>
  <c r="M8" i="4" s="1"/>
  <c r="F33" i="3"/>
  <c r="G33" i="3" s="1"/>
  <c r="G29" i="3"/>
  <c r="F22" i="3"/>
  <c r="G22" i="3" s="1"/>
  <c r="F21" i="3"/>
  <c r="G21" i="3" s="1"/>
  <c r="F20" i="3"/>
  <c r="G20" i="3" s="1"/>
  <c r="F12" i="3"/>
  <c r="G12" i="3" s="1"/>
  <c r="G11" i="3" s="1"/>
  <c r="K56" i="6" l="1"/>
  <c r="K54" i="6" s="1"/>
  <c r="J54" i="6"/>
  <c r="K17" i="6"/>
  <c r="K15" i="6" s="1"/>
  <c r="J15" i="6"/>
  <c r="K28" i="6"/>
  <c r="K26" i="6" s="1"/>
  <c r="J26" i="6"/>
  <c r="K9" i="6"/>
  <c r="J7" i="6"/>
  <c r="M69" i="4"/>
  <c r="M67" i="4" s="1"/>
  <c r="G10" i="1" s="1"/>
  <c r="L67" i="4"/>
  <c r="F10" i="1" s="1"/>
  <c r="M31" i="4"/>
  <c r="M29" i="4" s="1"/>
  <c r="L29" i="4"/>
  <c r="M141" i="4"/>
  <c r="M139" i="4" s="1"/>
  <c r="L139" i="4"/>
  <c r="M24" i="4"/>
  <c r="M22" i="4" s="1"/>
  <c r="L22" i="4"/>
  <c r="L7" i="4" s="1"/>
  <c r="M54" i="4"/>
  <c r="M52" i="4" s="1"/>
  <c r="L52" i="4"/>
  <c r="M153" i="4"/>
  <c r="M151" i="4" s="1"/>
  <c r="L151" i="4"/>
  <c r="M61" i="4"/>
  <c r="M59" i="4" s="1"/>
  <c r="L59" i="4"/>
  <c r="M115" i="4"/>
  <c r="M127" i="4"/>
  <c r="G28" i="3"/>
  <c r="G27" i="3" s="1"/>
  <c r="G19" i="3"/>
  <c r="G10" i="3"/>
  <c r="K40" i="6"/>
  <c r="K38" i="6" s="1"/>
  <c r="K7" i="6"/>
  <c r="F28" i="3"/>
  <c r="F23" i="3"/>
  <c r="F19" i="3"/>
  <c r="F13" i="1" l="1"/>
  <c r="F8" i="1"/>
  <c r="L114" i="4"/>
  <c r="L51" i="4"/>
  <c r="F9" i="1" s="1"/>
  <c r="M114" i="4"/>
  <c r="G6" i="3"/>
  <c r="G6" i="1" s="1"/>
  <c r="G13" i="1"/>
  <c r="M51" i="4"/>
  <c r="G9" i="1" s="1"/>
  <c r="M7" i="4"/>
  <c r="F34" i="3"/>
  <c r="F27" i="3" s="1"/>
  <c r="F11" i="3"/>
  <c r="G8" i="1" l="1"/>
  <c r="G12" i="1"/>
  <c r="F12" i="1"/>
  <c r="F10" i="3"/>
  <c r="F6" i="3" s="1"/>
  <c r="F7" i="1" l="1"/>
  <c r="G7" i="1"/>
  <c r="G14" i="1"/>
  <c r="F6" i="1"/>
  <c r="F14" i="1"/>
</calcChain>
</file>

<file path=xl/sharedStrings.xml><?xml version="1.0" encoding="utf-8"?>
<sst xmlns="http://schemas.openxmlformats.org/spreadsheetml/2006/main" count="279" uniqueCount="167">
  <si>
    <t>SOLICITUD-CURRICULUM PREMIOS EXTRAORDINARIOS DE DOCTORADO</t>
  </si>
  <si>
    <t>NIF/NIE/PASAPORTE</t>
  </si>
  <si>
    <t>APELLIDOS</t>
  </si>
  <si>
    <t>NOMBRE</t>
  </si>
  <si>
    <t>TELÉFONO</t>
  </si>
  <si>
    <t>EMAIL</t>
  </si>
  <si>
    <t>FECHA DEFENSA DE TESIS</t>
  </si>
  <si>
    <t>DATOS DEL SOLICITANTE</t>
  </si>
  <si>
    <t>Nº DOCUMENTO ACREDITATIVO</t>
  </si>
  <si>
    <t>A. TRAYECTORIA ACADÉMICA POSTERIOR A LA LICENCIATURA O GRADO + MASTER</t>
  </si>
  <si>
    <t>B. EXPERIENCIA INVESTIGADORA</t>
  </si>
  <si>
    <t>TÍTULO</t>
  </si>
  <si>
    <t>AÑO</t>
  </si>
  <si>
    <t>REVISTA</t>
  </si>
  <si>
    <t>Nº DE DOCUMENTO ACREDITATIVO</t>
  </si>
  <si>
    <t>VOLUMEN</t>
  </si>
  <si>
    <t>EDITORIAL</t>
  </si>
  <si>
    <t>B.3. Patentes y transferencia tecnológica: sólo se valorarán los resultados susceptibles de protección cuyo titular sea la Universidad de Sevilla y cuya obtención haya sido resultado de la realización de la tesis doctoral.</t>
  </si>
  <si>
    <t>Nº DE PATENTE</t>
  </si>
  <si>
    <t>B.5. Asistencia y comunicaciones a congresos, conferencias y seminarios</t>
  </si>
  <si>
    <t>CURSO</t>
  </si>
  <si>
    <t>DIRECCIÓN</t>
  </si>
  <si>
    <t>A1.- Tesis con Mención Internacional</t>
  </si>
  <si>
    <t>A2.- Tesis con Mención Doctorado Industrial</t>
  </si>
  <si>
    <t>A3.- Tesis en Cotutela</t>
  </si>
  <si>
    <t xml:space="preserve">A4.- Becas/contratos predoctorales y posdoctorales </t>
  </si>
  <si>
    <t>4.1.- Becas/contratos predoctorales asimilables a la figura de contratado predoctoral de la ley de la Ciencia</t>
  </si>
  <si>
    <t>4.2.- Becas/contratos predoctorales no asimilables a la figura de contratado predoctoral de la ley de la Ciencia</t>
  </si>
  <si>
    <t>4.3.- Becas/contratos posdoctorales de concurrencia competitiva</t>
  </si>
  <si>
    <t>4.4.- Becas/contratos posdoctorales no competitivos</t>
  </si>
  <si>
    <t>5.1.- En centros de investigación internacionales</t>
  </si>
  <si>
    <t>5.2.- En centros de investigación nacionales</t>
  </si>
  <si>
    <t>CUARTILES</t>
  </si>
  <si>
    <t>1º</t>
  </si>
  <si>
    <t>2º</t>
  </si>
  <si>
    <t>3º</t>
  </si>
  <si>
    <t>1er cuartil</t>
  </si>
  <si>
    <t>2º cuartil</t>
  </si>
  <si>
    <t>3er cuartil</t>
  </si>
  <si>
    <t>4º</t>
  </si>
  <si>
    <t>5º</t>
  </si>
  <si>
    <t>6º y ss</t>
  </si>
  <si>
    <t>SI</t>
  </si>
  <si>
    <t>NO</t>
  </si>
  <si>
    <t xml:space="preserve"> Nº trimestres</t>
  </si>
  <si>
    <t>Nº documento acreditativo</t>
  </si>
  <si>
    <t>CUARTILES_ARTICULOS</t>
  </si>
  <si>
    <t>B.2. Proyectos de investigación y contratos de investigación con empresas (LOU - 68/83) en los que el candidato haya participado como investigador</t>
  </si>
  <si>
    <t>POSICION_AUTOR</t>
  </si>
  <si>
    <t>C. OTROS MÉRITOS</t>
  </si>
  <si>
    <t>CONGRESO_NACIONAL</t>
  </si>
  <si>
    <t>Comunicación oral/ponencia</t>
  </si>
  <si>
    <t>Póster</t>
  </si>
  <si>
    <t>TIPO</t>
  </si>
  <si>
    <t>PREMIO</t>
  </si>
  <si>
    <t>PROGRAMA</t>
  </si>
  <si>
    <t>ARTE Y PATRIMONIO</t>
  </si>
  <si>
    <t>ESTUDIOS FILOLÓGICOS</t>
  </si>
  <si>
    <t>FILOSOFÍA</t>
  </si>
  <si>
    <t>HISTORIA</t>
  </si>
  <si>
    <t>FECHA DE INICIO DE ESTUDIOS DE DOCTORADO</t>
  </si>
  <si>
    <t>CURSO DEFENSA TESIS</t>
  </si>
  <si>
    <t>B.1. Publicaciones en revistas científicas indexadas, capítulos de libros y libros, cuya publicación haya sido resultado de la realización de la tesis doctoral</t>
  </si>
  <si>
    <t>B1.1a.- Libros incluidos en el SPI</t>
  </si>
  <si>
    <t>B1.1b.- Libros no incluidos en el SPI</t>
  </si>
  <si>
    <t>B1.2a.- Capítulos de libro incluidos en el SPI</t>
  </si>
  <si>
    <t>B1.2b.- Capítulos de libro no incluido en el SPI</t>
  </si>
  <si>
    <t>B1.3.- Artículos científicos indexados con revisión por pares (serán evaluados en función del decil/cuartil donde se ubica la revista según su índice de impacto en el JCR del año de su publicación)</t>
  </si>
  <si>
    <t xml:space="preserve">4º cuartil </t>
  </si>
  <si>
    <t>Reseña o ensayo bibliográfico</t>
  </si>
  <si>
    <t xml:space="preserve">Artículos indexados en Q1 Y Q2 de JCR, Y Q1 de Scimago </t>
  </si>
  <si>
    <t>Artículos indexados en Q3 de JCR y Q2 de Scimago</t>
  </si>
  <si>
    <t>Artículos indexados Q4 de JCR y Q3 de Scimago</t>
  </si>
  <si>
    <t>Resto de artículos publicados en revistas indexadas o incluidos en otras bases de datos</t>
  </si>
  <si>
    <t>Edición Critica</t>
  </si>
  <si>
    <t>B2.1.- Proyectos competitivos de financiación pública</t>
  </si>
  <si>
    <t>PROYECTO</t>
  </si>
  <si>
    <t>B2.2.- Contratos 68/83 o proyecto no competitivo</t>
  </si>
  <si>
    <t>B.5.1 Participación en Congresos Internacionales</t>
  </si>
  <si>
    <t>B.5.2 Participación en Congresos Nacionales</t>
  </si>
  <si>
    <t>B.5.3. Intervención en Conferencias y Seminarios</t>
  </si>
  <si>
    <t>B.5.4. Asistencia a Congresos</t>
  </si>
  <si>
    <t>C.1. Artículos internacionales que no se han presentado en el apartado B1.3*</t>
  </si>
  <si>
    <t>C2. Artículos nacionales que no se han presentado en el apartado B1.3</t>
  </si>
  <si>
    <t>C3. Estancias de investigación inferiores a 3 meses (con vinculación contractual en US)</t>
  </si>
  <si>
    <t>Nº MESES</t>
  </si>
  <si>
    <t>C4. Otras becas o ayudas</t>
  </si>
  <si>
    <t>ESTANCIA</t>
  </si>
  <si>
    <t>BECA / AYUDA</t>
  </si>
  <si>
    <t>REVISTA / ENTIDAD</t>
  </si>
  <si>
    <t>SI_NO</t>
  </si>
  <si>
    <t>CONGRESO_INTERNACIONAL</t>
  </si>
  <si>
    <t>Nº meses</t>
  </si>
  <si>
    <t>B4.1. Creaciones artísticas de carácter investigador individuales con ámbito internacional</t>
  </si>
  <si>
    <t>B.4. Creaciones artísticas de carácter investigador (según criterios de calidad y su valoración) / Editor o coordinador de volúmenes colectivos</t>
  </si>
  <si>
    <t>B4.2. Creaciones artísticas de carácter investigador individuales con ámbito nacional</t>
  </si>
  <si>
    <t>B4.3. Creaciones artísticas de carácter investigador colectivas con ámbito internacional</t>
  </si>
  <si>
    <t>B4.4. Creaciones artísticas de carácter investigador colectivas con ámbito nacional</t>
  </si>
  <si>
    <t>B4.5. Edición o coordinación individual de publicación internacional</t>
  </si>
  <si>
    <t>B4.6. Edición o coordinación individual de publicación nacional</t>
  </si>
  <si>
    <t>B4.7. Edición o coordinación colectiva de publicación internacional</t>
  </si>
  <si>
    <t xml:space="preserve">B4.8. Edición o coordinación colectiva de publicación nacional      </t>
  </si>
  <si>
    <t>RAMA ARTE Y HUMANIDADES</t>
  </si>
  <si>
    <t>ENTIDAD FINANCIADORA</t>
  </si>
  <si>
    <t>CREACIÓN</t>
  </si>
  <si>
    <t>EDICIÓN</t>
  </si>
  <si>
    <t>TÍTULO PARTICIPACIÓN</t>
  </si>
  <si>
    <t>CONGRESO</t>
  </si>
  <si>
    <t>TÍTULO INTERVENCION</t>
  </si>
  <si>
    <t>CONFERENCIA</t>
  </si>
  <si>
    <t>ARTICULO</t>
  </si>
  <si>
    <t>Nº SEMANAS</t>
  </si>
  <si>
    <t>C6. Premio de Investigación de reconocido prestigio (diferentes a premios de Congreso)</t>
  </si>
  <si>
    <t>C7. Premio a comunicaciones presentadas a Congresos y otros similares</t>
  </si>
  <si>
    <t>C8 Becas/contratos postdoctorales de reconocido prestigio</t>
  </si>
  <si>
    <t>C9. Informe técnico o revisión de artículos científicos</t>
  </si>
  <si>
    <t>BECA/CONTRATO</t>
  </si>
  <si>
    <t>AUTOBAREMO</t>
  </si>
  <si>
    <t>CORRECCIÓN COMISION VALORACION</t>
  </si>
  <si>
    <t>NOMBRE Y APELLIDOS DIRECTOR/ES</t>
  </si>
  <si>
    <t>A</t>
  </si>
  <si>
    <t>B</t>
  </si>
  <si>
    <t>C</t>
  </si>
  <si>
    <t>TOTAL</t>
  </si>
  <si>
    <t>NOMBRE Y APELLIDOS TUTOR/A</t>
  </si>
  <si>
    <t>ANOTACIONES ADICIONALES DE LA COMISIÓN DE VALORACIÓN</t>
  </si>
  <si>
    <t>Notas aclaratorias (use este apartado para añadir alguna aclaración si le es necesario)</t>
  </si>
  <si>
    <t>AUTO BAREMO</t>
  </si>
  <si>
    <t>APAR TADO</t>
  </si>
  <si>
    <t>COM. VAL</t>
  </si>
  <si>
    <t>B1</t>
  </si>
  <si>
    <t>B2</t>
  </si>
  <si>
    <t>B3</t>
  </si>
  <si>
    <t>B5</t>
  </si>
  <si>
    <t>B4</t>
  </si>
  <si>
    <t>INSTRUCCIONES GENERALES</t>
  </si>
  <si>
    <t xml:space="preserve">Por favor, lea con detenimiento las siguientes instrucciones antes de cumplimentar </t>
  </si>
  <si>
    <t>1. Las comisiones de evaluación podrán cambiar un mérito de apartado en caso de estimar que no ha sido presentado en el apartado correcto.</t>
  </si>
  <si>
    <t>2. Solo serán objeto de evaluación los méritos relacionados en la solicitud-currículum del solicitante</t>
  </si>
  <si>
    <t>3. Solo serán objeto de evaluación aquellos méritos relacionados que sean evidenciados con el correspondiente documento</t>
  </si>
  <si>
    <t>4. A efectos de evaluación, se considerarán los méritos aportados hasta el año siguiente a la fecha de lectura de la tesis doctoral</t>
  </si>
  <si>
    <t>5. No se considerarán méritos anteriores a la fecha de inicio de los estudios de doctorado.</t>
  </si>
  <si>
    <t>6. No se considerarán los méritos si el documento acreditativo correspondiente no está identificado conforme indica la convocatoria</t>
  </si>
  <si>
    <t>7. No se considerará “contrato posdoctoral de concurrencia competitiva” cuando habiendo disfrutado de un contrato predoctoral, se haya optado a que el 4º año sea contrato posdoctoral sin concurrencia competitiva</t>
  </si>
  <si>
    <t>8. Recordamos que debe indicarse explícitamente el periodo disfrutado del contrato pre o postdoctoral</t>
  </si>
  <si>
    <t>9. Solo se declararán en el apartado B los méritos relacionados con la tesis doctoral. En este sentido, en lo referente a las publicaciones, debe indicarse con qué capítulo 16 de la tesis se relaciona la aportación. Los méritos no relacionados con la tesis serán valorados en el apartado C.</t>
  </si>
  <si>
    <t>10. Para los artículos del apartado B, el doctorando deberá ser preferentemente el primer autor de las publicaciones o ser el segundo, siempre que el primer firmante sea el director y que el doctorando especifique cuál ha sido su aportación científica, lo que deberá estar certificado por el director. En el caso de que la aportación sea un libro, el doctorando deberá figurar en el primer lugar de la autoría.</t>
  </si>
  <si>
    <t>11. En las áreas en las que los usos de orden de autores sean distintos, la posición del doctorando entre los autores deberá quedar justificada</t>
  </si>
  <si>
    <t>12. No se considerarán capítulos de libros las publicaciones incluidas en las Actas (proceedings) de un congreso ni en los libros de abstracts.</t>
  </si>
  <si>
    <t>13. La acreditación de las estancias en centros de investigación deberá presentarse acompañada de un informe del director de la tesis doctoral acerca de la relación de la estancia con la elaboración de la tesis. En el caso en que no se justifique, no se valorará.</t>
  </si>
  <si>
    <t>14. No se computarán aquellos proyectos o contratos 68/83 en los que el candidato haya participado como contratado asociado o con cargo a ese Proyecto o Contrato. Solo en los que haya formado parte como investigador principal o equipo investigador o de trabajo/colaborador. Solo se otorgarán las puntuaciones a aquellos proyectos/contratos acreditados por el Vicerrector de Investigación o figura equivalente (no se considerarán certificaciones del Investigador Principal del proyecto</t>
  </si>
  <si>
    <t>15. Los méritos que se valorarán en el apartado B.3. se acreditarán mediante certificado expedido por el Secretariado de Transferencia de Conocimiento y Emprendimiento de la Universidad de Sevilla</t>
  </si>
  <si>
    <t>16.Los contratos predoctorales y posdoctorales que se aleguen en el apartado correspondiente deberán estar referidos únicamente a contratos de investigación u homólogos financiados a través de convocatorias competitivas conforme a lo establecido en la Ley 14/2011, de 1 de junio, de la Ciencia, la Tecnología y la Innovación.</t>
  </si>
  <si>
    <t>19. En B.1.3 se debe incluir toda la información identificativa de la publicación y sus índices de impacto. No se considerará en el apartado C de “otros méritos” los contratos ya evaluados en el apartado A.4.</t>
  </si>
  <si>
    <t>20. En el apartado C, “otros méritos”, no se evaluarán méritos de docencia universitaria, ya que los Premios Extraordinarios consideran los resultados de investigación derivados de la tesis doctoral. Sí podrán considerarse acreditaciones de ANECA o actividades de divulgación científica.</t>
  </si>
  <si>
    <t>21. En la valoración de las tesis de cada programa, cuando algún candidato supere el máximo de la puntuación establecida en algún apartado, al candidato que obtenga la puntuación máxima se le atribuirá la máxima puntuación del apartado y a los demás candidatos se les multiplicará la puntuación obtenida por un coeficiente de normalización, dado por:
a. Coeficiente normalización = (Máxima puntuación establecida) / (Puntuación candidato con puntuación máxima)
b. Este coeficiente no se aplica en el apartado A</t>
  </si>
  <si>
    <t>22. El umbral mínimo de puntuación para otorgar PED será de 35 puntos</t>
  </si>
  <si>
    <t>23. La puntuación de cada creación artística (pudiendo ser una exposición o una obra pública) dependerá de los criterios de calidad señalados a continuación, así como de la valoración de los mismos:
- Tipología de la creación artística: Individual / Colectiva 
- Ámbito de exposición/ubicación: Internacional / Nacional 	
- Exposición comisariada por agente externo
- Edición de catálogo con ISBN y textos críticos del comisario u otros agentes externos</t>
  </si>
  <si>
    <t>18. En el caso de contratos post, solo se tendrán en cuenta los meses que se disfruten en el año posterior a la defensa de la tesis, no aquellos obtenidos en esa fecha aunque no disfrutados. Se diferenciará entre contratos a tiempo completo (100% de la puntuación correspondiente) y tiempo parcial (50%).</t>
  </si>
  <si>
    <t>17. Se podrán utilizar cantidades con decimales para la valoración de méritos que se computen por tiempo (por ejemplo, periodos de estancias)</t>
  </si>
  <si>
    <t>A5.- Estancias predoctorales y posdoctorales (*)</t>
  </si>
  <si>
    <t>(*) Para periodos de estancias superiores a un trimestre podrá introducir números decimales. Para estancias inferiores a un trimestre computar en el apartado C.3 (Otros méritos)</t>
  </si>
  <si>
    <t>PROGRAMA DE DOCTORADO (Elegir de la lista de opciones)</t>
  </si>
  <si>
    <t>C10. Valoración de cualquier otro mérito alegado, que parezca razonable valorar y que no se contemple en los apartados previos.</t>
  </si>
  <si>
    <t>MÉRITO</t>
  </si>
  <si>
    <t>C5. Premio Extraordinario al mejor expediente académico de grado/licenciatura/máster oficial</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</si>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</sst>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6"/>
      <color theme="1"/>
      <name val="Arial Narrow"/>
      <family val="2"/>
    </font>
    <font>
      <b/>
      <sz val="14"/>
      <color theme="1"/>
      <name val="Calibri"/>
      <family val="2"/>
      <scheme val="minor"/>
    </font>
    <font>
      <sz val="14"/>
      <name val="Arial Narrow"/>
      <family val="2"/>
    </font>
    <font>
      <b/>
      <sz val="16"/>
      <color theme="0"/>
      <name val="Arial Narrow"/>
      <family val="2"/>
    </font>
    <font>
      <b/>
      <sz val="11"/>
      <color theme="0"/>
      <name val="Arial Narrow"/>
      <family val="2"/>
    </font>
    <font>
      <b/>
      <sz val="14"/>
      <color theme="0"/>
      <name val="Arial Narrow"/>
      <family val="2"/>
    </font>
    <font>
      <b/>
      <sz val="18"/>
      <color theme="0"/>
      <name val="Arial Narrow"/>
      <family val="2"/>
    </font>
    <font>
      <sz val="12"/>
      <name val="Arial Narrow"/>
      <family val="2"/>
    </font>
    <font>
      <sz val="10"/>
      <name val="Arial Narrow"/>
      <family val="2"/>
    </font>
    <font>
      <sz val="11"/>
      <color theme="1"/>
      <name val="Arial Narrow"/>
      <family val="2"/>
    </font>
    <font>
      <sz val="11"/>
      <name val="Arial Narrow"/>
      <family val="2"/>
    </font>
    <font>
      <b/>
      <sz val="11"/>
      <color theme="1"/>
      <name val="Arial Narrow"/>
      <family val="2"/>
    </font>
    <font>
      <sz val="12"/>
      <color theme="1"/>
      <name val="Arial Narrow"/>
      <family val="2"/>
    </font>
    <font>
      <b/>
      <sz val="18"/>
      <color rgb="FFFF0000"/>
      <name val="Arial Narrow"/>
      <family val="2"/>
    </font>
    <font>
      <b/>
      <sz val="16"/>
      <color theme="7" tint="0.39997558519241921"/>
      <name val="Arial Narrow"/>
      <family val="2"/>
    </font>
    <font>
      <b/>
      <sz val="16"/>
      <color rgb="FFFFC000"/>
      <name val="Arial Narrow"/>
      <family val="2"/>
    </font>
    <font>
      <b/>
      <sz val="12"/>
      <color theme="1"/>
      <name val="Arial Narrow"/>
      <family val="2"/>
    </font>
    <font>
      <b/>
      <sz val="16"/>
      <name val="Arial Narrow"/>
      <family val="2"/>
    </font>
    <font>
      <b/>
      <sz val="12"/>
      <color theme="0"/>
      <name val="Arial Narrow"/>
      <family val="2"/>
    </font>
    <font>
      <b/>
      <sz val="16"/>
      <color theme="1" tint="0.14999847407452621"/>
      <name val="Arial Narrow"/>
      <family val="2"/>
    </font>
    <font>
      <b/>
      <sz val="14"/>
      <color theme="1" tint="0.14999847407452621"/>
      <name val="Arial Narrow"/>
      <family val="2"/>
    </font>
    <font>
      <b/>
      <sz val="12"/>
      <color theme="1" tint="0.14999847407452621"/>
      <name val="Arial Narrow"/>
      <family val="2"/>
    </font>
    <font>
      <b/>
      <sz val="14"/>
      <color theme="7" tint="0.39997558519241921"/>
      <name val="Arial Narrow"/>
      <family val="2"/>
    </font>
    <font>
      <b/>
      <sz val="18"/>
      <color rgb="FFFF5050"/>
      <name val="Arial Narrow"/>
      <family val="2"/>
    </font>
    <font>
      <b/>
      <sz val="14"/>
      <color theme="1"/>
      <name val="Arial Narrow"/>
      <family val="2"/>
    </font>
    <font>
      <b/>
      <sz val="11"/>
      <name val="Arial Narrow"/>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24">
    <xf numFmtId="0" fontId="0" fillId="0" borderId="0" xfId="0"/>
    <xf numFmtId="0" fontId="12" fillId="5" borderId="13"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0" fillId="0" borderId="9" xfId="0" applyBorder="1"/>
    <xf numFmtId="0" fontId="0" fillId="0" borderId="10" xfId="0" applyBorder="1"/>
    <xf numFmtId="0" fontId="0" fillId="0" borderId="11" xfId="0" applyBorder="1"/>
    <xf numFmtId="0" fontId="0" fillId="0" borderId="22" xfId="0" applyBorder="1"/>
    <xf numFmtId="0" fontId="0" fillId="0" borderId="24" xfId="0" applyBorder="1"/>
    <xf numFmtId="0" fontId="0" fillId="0" borderId="8" xfId="0" applyBorder="1"/>
    <xf numFmtId="0" fontId="0" fillId="0" borderId="0" xfId="0" applyAlignment="1">
      <alignment horizontal="left"/>
    </xf>
    <xf numFmtId="0" fontId="0" fillId="0" borderId="23"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0" fillId="0" borderId="30" xfId="0" applyBorder="1"/>
    <xf numFmtId="0" fontId="0" fillId="0" borderId="31" xfId="0" applyBorder="1"/>
    <xf numFmtId="0" fontId="1" fillId="0" borderId="7" xfId="0" applyFont="1" applyBorder="1"/>
    <xf numFmtId="0" fontId="1" fillId="0" borderId="29" xfId="0" applyFont="1" applyBorder="1"/>
    <xf numFmtId="0" fontId="0" fillId="0" borderId="23" xfId="0" applyBorder="1" applyAlignment="1">
      <alignment horizontal="center"/>
    </xf>
    <xf numFmtId="0" fontId="11" fillId="0" borderId="10" xfId="0" applyFont="1" applyBorder="1"/>
    <xf numFmtId="0" fontId="11" fillId="0" borderId="22" xfId="0" applyFont="1" applyBorder="1"/>
    <xf numFmtId="2" fontId="0" fillId="0" borderId="11" xfId="0" applyNumberFormat="1" applyBorder="1" applyAlignment="1">
      <alignment horizontal="left"/>
    </xf>
    <xf numFmtId="2" fontId="0" fillId="0" borderId="24" xfId="0" applyNumberFormat="1" applyBorder="1" applyAlignment="1">
      <alignment horizontal="left"/>
    </xf>
    <xf numFmtId="0" fontId="14" fillId="0" borderId="0" xfId="0" applyFont="1"/>
    <xf numFmtId="1" fontId="12" fillId="5" borderId="1" xfId="0" applyNumberFormat="1" applyFont="1" applyFill="1" applyBorder="1" applyAlignment="1" applyProtection="1">
      <alignment horizontal="center" vertical="center"/>
      <protection locked="0"/>
    </xf>
    <xf numFmtId="0" fontId="7" fillId="7" borderId="19" xfId="0" applyFont="1" applyFill="1" applyBorder="1" applyAlignment="1">
      <alignment vertical="center"/>
    </xf>
    <xf numFmtId="0" fontId="7" fillId="7" borderId="2" xfId="0" applyFont="1" applyFill="1" applyBorder="1" applyAlignment="1">
      <alignment vertical="center"/>
    </xf>
    <xf numFmtId="0" fontId="11" fillId="0" borderId="5" xfId="0" applyFont="1" applyBorder="1" applyAlignment="1">
      <alignment horizontal="center" vertical="center" wrapText="1"/>
    </xf>
    <xf numFmtId="0" fontId="11" fillId="5" borderId="5" xfId="0" applyFont="1" applyFill="1" applyBorder="1" applyAlignment="1" applyProtection="1">
      <alignment horizontal="center" vertical="center" wrapText="1"/>
      <protection locked="0"/>
    </xf>
    <xf numFmtId="0" fontId="6" fillId="10" borderId="38" xfId="0" applyFont="1" applyFill="1" applyBorder="1" applyAlignment="1" applyProtection="1">
      <alignment horizontal="center" vertical="center"/>
      <protection locked="0"/>
    </xf>
    <xf numFmtId="0" fontId="0" fillId="3" borderId="0" xfId="0" applyFill="1" applyProtection="1">
      <protection locked="0"/>
    </xf>
    <xf numFmtId="0" fontId="0" fillId="3" borderId="0" xfId="0" applyFill="1"/>
    <xf numFmtId="0" fontId="11" fillId="3" borderId="0" xfId="0" applyFont="1" applyFill="1"/>
    <xf numFmtId="0" fontId="0" fillId="2" borderId="7" xfId="0" applyFill="1" applyBorder="1" applyAlignment="1">
      <alignment horizontal="left"/>
    </xf>
    <xf numFmtId="0" fontId="2" fillId="2" borderId="8" xfId="0" applyFont="1" applyFill="1" applyBorder="1" applyAlignment="1">
      <alignment horizontal="left" indent="1"/>
    </xf>
    <xf numFmtId="0" fontId="0" fillId="2" borderId="10" xfId="0" applyFill="1" applyBorder="1" applyAlignment="1">
      <alignment horizontal="left"/>
    </xf>
    <xf numFmtId="0" fontId="2" fillId="2" borderId="0" xfId="0" applyFont="1" applyFill="1" applyAlignment="1">
      <alignment horizontal="left" indent="1"/>
    </xf>
    <xf numFmtId="0" fontId="1" fillId="3" borderId="0" xfId="0" applyFont="1" applyFill="1"/>
    <xf numFmtId="0" fontId="0" fillId="3" borderId="0" xfId="0" applyFill="1" applyAlignment="1">
      <alignment horizontal="left"/>
    </xf>
    <xf numFmtId="0" fontId="2" fillId="2" borderId="9" xfId="0" applyFont="1" applyFill="1" applyBorder="1" applyAlignment="1">
      <alignment horizontal="left" indent="1"/>
    </xf>
    <xf numFmtId="0" fontId="2" fillId="2" borderId="11" xfId="0" applyFont="1" applyFill="1" applyBorder="1" applyAlignment="1">
      <alignment horizontal="left" indent="1"/>
    </xf>
    <xf numFmtId="0" fontId="2" fillId="0" borderId="0" xfId="0" applyFont="1" applyAlignment="1">
      <alignment horizontal="left" indent="1"/>
    </xf>
    <xf numFmtId="0" fontId="7" fillId="7" borderId="10" xfId="0" applyFont="1" applyFill="1" applyBorder="1" applyAlignment="1">
      <alignment vertical="center"/>
    </xf>
    <xf numFmtId="0" fontId="7" fillId="7" borderId="0" xfId="0" applyFont="1" applyFill="1" applyAlignment="1">
      <alignment vertical="center"/>
    </xf>
    <xf numFmtId="0" fontId="7" fillId="7" borderId="11" xfId="0" applyFont="1" applyFill="1" applyBorder="1" applyAlignment="1">
      <alignment vertical="center"/>
    </xf>
    <xf numFmtId="0" fontId="15" fillId="7" borderId="3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7" fillId="8" borderId="19" xfId="0" applyFont="1" applyFill="1" applyBorder="1" applyAlignment="1">
      <alignment vertical="center"/>
    </xf>
    <xf numFmtId="0" fontId="7" fillId="8" borderId="2" xfId="0" applyFont="1" applyFill="1" applyBorder="1" applyAlignment="1">
      <alignment vertical="center"/>
    </xf>
    <xf numFmtId="0" fontId="7" fillId="8" borderId="12" xfId="0" applyFont="1" applyFill="1" applyBorder="1" applyAlignment="1">
      <alignment vertical="center"/>
    </xf>
    <xf numFmtId="0" fontId="7" fillId="8" borderId="5" xfId="0" applyFont="1" applyFill="1" applyBorder="1" applyAlignment="1">
      <alignment vertical="center"/>
    </xf>
    <xf numFmtId="0" fontId="7" fillId="8" borderId="10" xfId="0" applyFont="1" applyFill="1" applyBorder="1" applyAlignment="1">
      <alignment vertical="center"/>
    </xf>
    <xf numFmtId="0" fontId="7" fillId="8" borderId="0" xfId="0" applyFont="1" applyFill="1" applyAlignment="1">
      <alignment vertical="center"/>
    </xf>
    <xf numFmtId="0" fontId="7" fillId="8" borderId="11" xfId="0" applyFont="1" applyFill="1" applyBorder="1" applyAlignment="1">
      <alignment vertical="center"/>
    </xf>
    <xf numFmtId="0" fontId="10" fillId="4" borderId="6" xfId="0" applyFont="1" applyFill="1" applyBorder="1" applyAlignment="1">
      <alignment vertical="center" wrapText="1"/>
    </xf>
    <xf numFmtId="0" fontId="1" fillId="2" borderId="16" xfId="0" applyFont="1" applyFill="1" applyBorder="1"/>
    <xf numFmtId="0" fontId="1" fillId="2" borderId="17" xfId="0" applyFont="1" applyFill="1" applyBorder="1"/>
    <xf numFmtId="0" fontId="6" fillId="11" borderId="28" xfId="0"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7" borderId="40" xfId="0" applyFont="1" applyFill="1" applyBorder="1" applyAlignment="1">
      <alignment horizontal="center" vertical="center" wrapText="1"/>
    </xf>
    <xf numFmtId="0" fontId="10" fillId="2" borderId="13" xfId="0" applyFont="1" applyFill="1" applyBorder="1" applyAlignment="1">
      <alignment horizontal="center" vertical="center"/>
    </xf>
    <xf numFmtId="0" fontId="0" fillId="3" borderId="0" xfId="0" applyFill="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3" fillId="4" borderId="1" xfId="0" applyFont="1" applyFill="1" applyBorder="1" applyAlignment="1">
      <alignment horizontal="center" wrapText="1"/>
    </xf>
    <xf numFmtId="14" fontId="4" fillId="5" borderId="1" xfId="0" applyNumberFormat="1" applyFont="1" applyFill="1" applyBorder="1" applyAlignment="1" applyProtection="1">
      <alignment horizontal="center" vertical="center"/>
      <protection locked="0"/>
    </xf>
    <xf numFmtId="0" fontId="3" fillId="4" borderId="18" xfId="0" applyFont="1" applyFill="1" applyBorder="1" applyAlignment="1">
      <alignment horizontal="center" wrapText="1"/>
    </xf>
    <xf numFmtId="14" fontId="4" fillId="5" borderId="18" xfId="0" applyNumberFormat="1" applyFont="1" applyFill="1" applyBorder="1" applyAlignment="1" applyProtection="1">
      <alignment horizontal="center" vertical="center"/>
      <protection locked="0"/>
    </xf>
    <xf numFmtId="0" fontId="16" fillId="9" borderId="12" xfId="0" applyFont="1" applyFill="1" applyBorder="1" applyAlignment="1">
      <alignment horizontal="center" vertical="center"/>
    </xf>
    <xf numFmtId="0" fontId="16"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6" fillId="9" borderId="12" xfId="0" applyFont="1" applyFill="1" applyBorder="1" applyAlignment="1" applyProtection="1">
      <alignment horizontal="center" vertical="center"/>
      <protection locked="0"/>
    </xf>
    <xf numFmtId="0" fontId="6" fillId="9" borderId="14" xfId="0" applyFont="1" applyFill="1" applyBorder="1" applyAlignment="1" applyProtection="1">
      <alignment horizontal="center" vertical="center"/>
      <protection locked="0"/>
    </xf>
    <xf numFmtId="0" fontId="11" fillId="5" borderId="15" xfId="0" applyFont="1" applyFill="1" applyBorder="1" applyAlignment="1" applyProtection="1">
      <alignment horizontal="center" vertical="center" wrapText="1"/>
      <protection locked="0"/>
    </xf>
    <xf numFmtId="0" fontId="17" fillId="12" borderId="46" xfId="0" applyFont="1" applyFill="1" applyBorder="1" applyAlignment="1">
      <alignment horizontal="center" vertical="center"/>
    </xf>
    <xf numFmtId="0" fontId="17" fillId="12" borderId="13" xfId="0" applyFont="1" applyFill="1" applyBorder="1" applyAlignment="1">
      <alignment horizontal="center" vertical="center"/>
    </xf>
    <xf numFmtId="0" fontId="17" fillId="12" borderId="41" xfId="0" applyFont="1" applyFill="1" applyBorder="1" applyAlignment="1">
      <alignment horizontal="center" vertical="center"/>
    </xf>
    <xf numFmtId="0" fontId="0" fillId="2" borderId="22" xfId="0" applyFill="1" applyBorder="1" applyAlignment="1">
      <alignment horizontal="left"/>
    </xf>
    <xf numFmtId="14" fontId="23" fillId="3" borderId="6" xfId="0" applyNumberFormat="1" applyFont="1" applyFill="1" applyBorder="1" applyAlignment="1">
      <alignment horizontal="center" vertical="center"/>
    </xf>
    <xf numFmtId="14" fontId="23" fillId="3" borderId="45" xfId="0" applyNumberFormat="1" applyFont="1" applyFill="1" applyBorder="1" applyAlignment="1">
      <alignment horizontal="center" vertical="center"/>
    </xf>
    <xf numFmtId="0" fontId="2" fillId="3" borderId="0" xfId="0" applyFont="1" applyFill="1" applyAlignment="1">
      <alignment horizontal="left" indent="1"/>
    </xf>
    <xf numFmtId="0" fontId="22" fillId="3" borderId="0" xfId="0" applyFont="1" applyFill="1" applyAlignment="1">
      <alignment vertical="center"/>
    </xf>
    <xf numFmtId="0" fontId="2" fillId="3" borderId="23" xfId="0" applyFont="1" applyFill="1" applyBorder="1" applyAlignment="1">
      <alignment horizontal="left" indent="1"/>
    </xf>
    <xf numFmtId="14" fontId="23" fillId="3" borderId="23" xfId="0" applyNumberFormat="1" applyFont="1" applyFill="1" applyBorder="1" applyAlignment="1">
      <alignment horizontal="center" vertical="center"/>
    </xf>
    <xf numFmtId="0" fontId="18" fillId="3" borderId="0" xfId="0" applyFont="1" applyFill="1" applyAlignment="1">
      <alignment vertical="center" wrapText="1"/>
    </xf>
    <xf numFmtId="0" fontId="4" fillId="5" borderId="18"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3" fillId="4" borderId="18"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xf>
    <xf numFmtId="0" fontId="6" fillId="11" borderId="38" xfId="0" applyFont="1" applyFill="1" applyBorder="1" applyAlignment="1" applyProtection="1">
      <alignment horizontal="center" vertical="center"/>
      <protection locked="0"/>
    </xf>
    <xf numFmtId="0" fontId="6" fillId="11" borderId="39" xfId="0" applyFont="1" applyFill="1" applyBorder="1" applyAlignment="1" applyProtection="1">
      <alignment horizontal="center" vertical="center"/>
      <protection locked="0"/>
    </xf>
    <xf numFmtId="0" fontId="6" fillId="11" borderId="37" xfId="0" applyFont="1" applyFill="1" applyBorder="1" applyAlignment="1" applyProtection="1">
      <alignment horizontal="center" vertical="center"/>
      <protection locked="0"/>
    </xf>
    <xf numFmtId="0" fontId="6" fillId="11" borderId="32" xfId="0" applyFont="1" applyFill="1" applyBorder="1" applyAlignment="1" applyProtection="1">
      <alignment horizontal="center" vertical="center"/>
      <protection locked="0"/>
    </xf>
    <xf numFmtId="0" fontId="19" fillId="11" borderId="38" xfId="0" applyFont="1" applyFill="1" applyBorder="1" applyAlignment="1">
      <alignment horizontal="center" vertical="center"/>
    </xf>
    <xf numFmtId="0" fontId="16" fillId="8" borderId="38" xfId="0" applyFont="1" applyFill="1" applyBorder="1" applyAlignment="1">
      <alignment horizontal="center" vertical="center"/>
    </xf>
    <xf numFmtId="0" fontId="7" fillId="9" borderId="38" xfId="0" applyFont="1" applyFill="1" applyBorder="1" applyAlignment="1">
      <alignment horizontal="center" vertical="center"/>
    </xf>
    <xf numFmtId="0" fontId="0" fillId="2" borderId="9" xfId="0" applyFill="1" applyBorder="1" applyAlignment="1">
      <alignment horizontal="left" indent="1"/>
    </xf>
    <xf numFmtId="0" fontId="0" fillId="2" borderId="11" xfId="0" applyFill="1" applyBorder="1" applyAlignment="1">
      <alignment horizontal="left" indent="1"/>
    </xf>
    <xf numFmtId="14" fontId="4" fillId="5" borderId="13" xfId="0" applyNumberFormat="1" applyFont="1" applyFill="1" applyBorder="1" applyAlignment="1" applyProtection="1">
      <alignment horizontal="center" vertical="center"/>
      <protection locked="0"/>
    </xf>
    <xf numFmtId="0" fontId="10" fillId="4" borderId="6" xfId="0" applyFont="1" applyFill="1" applyBorder="1" applyAlignment="1">
      <alignment horizontal="center" vertical="center" wrapText="1"/>
    </xf>
    <xf numFmtId="14" fontId="23" fillId="3" borderId="24" xfId="0" applyNumberFormat="1" applyFont="1" applyFill="1" applyBorder="1" applyAlignment="1">
      <alignment horizontal="center" vertical="center"/>
    </xf>
    <xf numFmtId="0" fontId="12" fillId="5" borderId="43"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8" fillId="3" borderId="0" xfId="0" applyFont="1" applyFill="1" applyAlignment="1" applyProtection="1">
      <alignment vertical="center" wrapText="1"/>
      <protection locked="0"/>
    </xf>
    <xf numFmtId="0" fontId="20" fillId="6" borderId="26"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13" xfId="0" applyFont="1" applyFill="1" applyBorder="1" applyAlignment="1">
      <alignment horizontal="center" vertical="center"/>
    </xf>
    <xf numFmtId="0" fontId="6" fillId="6" borderId="18" xfId="0" applyFont="1" applyFill="1" applyBorder="1" applyAlignment="1">
      <alignment horizontal="center" vertical="center"/>
    </xf>
    <xf numFmtId="0" fontId="20" fillId="12" borderId="13"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8" xfId="0" applyFont="1" applyFill="1" applyBorder="1" applyAlignment="1">
      <alignment horizontal="center" vertical="center"/>
    </xf>
    <xf numFmtId="0" fontId="24" fillId="6" borderId="42" xfId="0" applyFont="1" applyFill="1" applyBorder="1" applyAlignment="1">
      <alignment horizontal="center" vertical="center"/>
    </xf>
    <xf numFmtId="0" fontId="25" fillId="6" borderId="25" xfId="0" applyFont="1" applyFill="1" applyBorder="1" applyAlignment="1">
      <alignment horizontal="center" vertical="center"/>
    </xf>
    <xf numFmtId="0" fontId="25" fillId="6" borderId="29" xfId="0" applyFont="1" applyFill="1" applyBorder="1" applyAlignment="1">
      <alignment horizontal="center" vertical="center"/>
    </xf>
    <xf numFmtId="0" fontId="25" fillId="7" borderId="29" xfId="0" applyFont="1" applyFill="1" applyBorder="1" applyAlignment="1">
      <alignment horizontal="center" vertical="center" wrapText="1"/>
    </xf>
    <xf numFmtId="0" fontId="12" fillId="5" borderId="44" xfId="0" applyFont="1" applyFill="1" applyBorder="1" applyAlignment="1" applyProtection="1">
      <alignment horizontal="left" vertical="center"/>
      <protection locked="0"/>
    </xf>
    <xf numFmtId="0" fontId="11" fillId="3" borderId="0" xfId="0" applyFont="1" applyFill="1" applyAlignment="1">
      <alignment horizontal="left"/>
    </xf>
    <xf numFmtId="0" fontId="13" fillId="3" borderId="0" xfId="0" applyFont="1" applyFill="1" applyAlignment="1">
      <alignment horizontal="left"/>
    </xf>
    <xf numFmtId="0" fontId="13" fillId="3" borderId="0" xfId="0" applyFont="1" applyFill="1"/>
    <xf numFmtId="0" fontId="13" fillId="6" borderId="11" xfId="0" applyFont="1" applyFill="1" applyBorder="1" applyAlignment="1">
      <alignment horizontal="left"/>
    </xf>
    <xf numFmtId="0" fontId="11" fillId="10" borderId="48" xfId="0" applyFont="1" applyFill="1" applyBorder="1" applyAlignment="1">
      <alignment horizontal="left"/>
    </xf>
    <xf numFmtId="0" fontId="11" fillId="10" borderId="28" xfId="0" applyFont="1" applyFill="1" applyBorder="1" applyAlignment="1">
      <alignment horizontal="left"/>
    </xf>
    <xf numFmtId="0" fontId="11" fillId="10" borderId="49" xfId="0" applyFont="1" applyFill="1" applyBorder="1" applyAlignment="1">
      <alignment horizontal="left"/>
    </xf>
    <xf numFmtId="0" fontId="11" fillId="10" borderId="48" xfId="0" applyFont="1" applyFill="1" applyBorder="1" applyAlignment="1" applyProtection="1">
      <alignment horizontal="left"/>
      <protection locked="0"/>
    </xf>
    <xf numFmtId="0" fontId="11" fillId="10" borderId="28" xfId="0" applyFont="1" applyFill="1" applyBorder="1" applyAlignment="1" applyProtection="1">
      <alignment horizontal="left"/>
      <protection locked="0"/>
    </xf>
    <xf numFmtId="0" fontId="11" fillId="10" borderId="49" xfId="0" applyFont="1" applyFill="1" applyBorder="1" applyAlignment="1" applyProtection="1">
      <alignment horizontal="left"/>
      <protection locked="0"/>
    </xf>
    <xf numFmtId="0" fontId="12" fillId="5" borderId="4" xfId="0" applyFont="1" applyFill="1" applyBorder="1" applyAlignment="1" applyProtection="1">
      <alignment horizontal="center" vertical="center"/>
      <protection locked="0"/>
    </xf>
    <xf numFmtId="0" fontId="10" fillId="4" borderId="0" xfId="0" applyFont="1" applyFill="1" applyAlignment="1">
      <alignment horizontal="center" vertical="center" wrapText="1"/>
    </xf>
    <xf numFmtId="0" fontId="12" fillId="5" borderId="1" xfId="0" applyFont="1" applyFill="1" applyBorder="1" applyAlignment="1" applyProtection="1">
      <alignment horizontal="left" vertical="center"/>
      <protection locked="0"/>
    </xf>
    <xf numFmtId="0" fontId="12" fillId="5" borderId="27" xfId="0" applyFont="1" applyFill="1" applyBorder="1" applyAlignment="1" applyProtection="1">
      <alignment horizontal="left" vertical="center"/>
      <protection locked="0"/>
    </xf>
    <xf numFmtId="0" fontId="9" fillId="5" borderId="13" xfId="0" applyFont="1" applyFill="1" applyBorder="1" applyAlignment="1" applyProtection="1">
      <alignment horizontal="center" vertical="center" wrapText="1"/>
      <protection locked="0"/>
    </xf>
    <xf numFmtId="0" fontId="25" fillId="7" borderId="9" xfId="0" applyFont="1" applyFill="1" applyBorder="1" applyAlignment="1">
      <alignment horizontal="center" vertical="center" wrapText="1"/>
    </xf>
    <xf numFmtId="0" fontId="17" fillId="6" borderId="4" xfId="0" applyFont="1" applyFill="1" applyBorder="1" applyAlignment="1">
      <alignment horizontal="center" vertical="center"/>
    </xf>
    <xf numFmtId="0" fontId="17" fillId="6" borderId="9" xfId="0" applyFont="1" applyFill="1" applyBorder="1" applyAlignment="1">
      <alignment horizontal="center" vertical="center"/>
    </xf>
    <xf numFmtId="0" fontId="6" fillId="9" borderId="49"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17" fillId="6" borderId="11" xfId="0" applyFont="1" applyFill="1" applyBorder="1" applyAlignment="1">
      <alignment horizontal="center" vertical="center"/>
    </xf>
    <xf numFmtId="0" fontId="6" fillId="10" borderId="28" xfId="0" applyFont="1" applyFill="1" applyBorder="1" applyAlignment="1" applyProtection="1">
      <alignment horizontal="center" vertical="center"/>
      <protection locked="0"/>
    </xf>
    <xf numFmtId="0" fontId="2" fillId="3" borderId="11" xfId="0" applyFont="1" applyFill="1" applyBorder="1" applyAlignment="1">
      <alignment horizontal="left" indent="1"/>
    </xf>
    <xf numFmtId="0" fontId="2" fillId="3" borderId="24" xfId="0" applyFont="1" applyFill="1" applyBorder="1" applyAlignment="1">
      <alignment horizontal="left" indent="1"/>
    </xf>
    <xf numFmtId="0" fontId="7" fillId="8" borderId="40" xfId="0" applyFont="1" applyFill="1" applyBorder="1" applyAlignment="1">
      <alignment vertical="center"/>
    </xf>
    <xf numFmtId="0" fontId="12" fillId="5" borderId="41" xfId="0" applyFont="1" applyFill="1" applyBorder="1" applyAlignment="1" applyProtection="1">
      <alignment horizontal="center" vertical="center"/>
      <protection locked="0"/>
    </xf>
    <xf numFmtId="0" fontId="7" fillId="8" borderId="28" xfId="0" applyFont="1" applyFill="1" applyBorder="1" applyAlignment="1">
      <alignment vertical="center"/>
    </xf>
    <xf numFmtId="0" fontId="0" fillId="3" borderId="0" xfId="0" applyFill="1" applyAlignment="1">
      <alignment horizontal="left" wrapText="1"/>
    </xf>
    <xf numFmtId="0" fontId="9" fillId="2" borderId="26"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8" fillId="6" borderId="18"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3" xfId="0" applyFont="1" applyFill="1" applyBorder="1" applyAlignment="1">
      <alignment horizontal="center" vertical="center"/>
    </xf>
    <xf numFmtId="0" fontId="9" fillId="2" borderId="12"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1" xfId="0" applyFont="1" applyFill="1" applyBorder="1" applyAlignment="1">
      <alignment horizontal="center" vertical="center"/>
    </xf>
    <xf numFmtId="0" fontId="9" fillId="2" borderId="18"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3" fillId="4" borderId="18" xfId="0" applyFont="1" applyFill="1" applyBorder="1" applyAlignment="1">
      <alignment horizontal="center"/>
    </xf>
    <xf numFmtId="0" fontId="3" fillId="4" borderId="1" xfId="0" applyFont="1" applyFill="1" applyBorder="1" applyAlignment="1">
      <alignment horizontal="center"/>
    </xf>
    <xf numFmtId="0" fontId="3" fillId="4" borderId="13" xfId="0" applyFont="1" applyFill="1" applyBorder="1" applyAlignment="1">
      <alignment horizontal="center"/>
    </xf>
    <xf numFmtId="0" fontId="27" fillId="5" borderId="29" xfId="0" applyFont="1" applyFill="1" applyBorder="1" applyAlignment="1">
      <alignment horizontal="center" vertical="center" wrapText="1"/>
    </xf>
    <xf numFmtId="0" fontId="27" fillId="5" borderId="30" xfId="0" applyFont="1" applyFill="1" applyBorder="1" applyAlignment="1">
      <alignment horizontal="center" vertical="center" wrapText="1"/>
    </xf>
    <xf numFmtId="0" fontId="27" fillId="5" borderId="31"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3" fillId="4" borderId="42" xfId="0" applyFont="1" applyFill="1" applyBorder="1" applyAlignment="1">
      <alignment horizontal="center"/>
    </xf>
    <xf numFmtId="0" fontId="3" fillId="4" borderId="43" xfId="0" applyFont="1" applyFill="1" applyBorder="1" applyAlignment="1">
      <alignment horizontal="center"/>
    </xf>
    <xf numFmtId="0" fontId="3" fillId="4" borderId="41" xfId="0" applyFont="1" applyFill="1" applyBorder="1" applyAlignment="1">
      <alignment horizontal="center"/>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6" fillId="4" borderId="19"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6" fillId="4" borderId="40" xfId="0" applyFont="1" applyFill="1" applyBorder="1" applyAlignment="1">
      <alignment horizontal="left" vertical="center" wrapText="1"/>
    </xf>
    <xf numFmtId="0" fontId="11" fillId="5" borderId="7" xfId="0" applyFont="1" applyFill="1" applyBorder="1" applyAlignment="1" applyProtection="1">
      <alignment horizontal="left" vertical="top" wrapText="1"/>
      <protection locked="0"/>
    </xf>
    <xf numFmtId="0" fontId="11" fillId="5" borderId="8"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wrapText="1"/>
      <protection locked="0"/>
    </xf>
    <xf numFmtId="0" fontId="11" fillId="5" borderId="0" xfId="0" applyFont="1" applyFill="1" applyAlignment="1" applyProtection="1">
      <alignment horizontal="left" vertical="top" wrapText="1"/>
      <protection locked="0"/>
    </xf>
    <xf numFmtId="0" fontId="11" fillId="5" borderId="11" xfId="0" applyFont="1" applyFill="1" applyBorder="1" applyAlignment="1" applyProtection="1">
      <alignment horizontal="left" vertical="top" wrapText="1"/>
      <protection locked="0"/>
    </xf>
    <xf numFmtId="0" fontId="11" fillId="5" borderId="22" xfId="0" applyFont="1" applyFill="1" applyBorder="1" applyAlignment="1" applyProtection="1">
      <alignment horizontal="left" vertical="top" wrapText="1"/>
      <protection locked="0"/>
    </xf>
    <xf numFmtId="0" fontId="11" fillId="5" borderId="23" xfId="0" applyFont="1" applyFill="1" applyBorder="1" applyAlignment="1" applyProtection="1">
      <alignment horizontal="left" vertical="top" wrapText="1"/>
      <protection locked="0"/>
    </xf>
    <xf numFmtId="0" fontId="11" fillId="5" borderId="24" xfId="0" applyFont="1" applyFill="1" applyBorder="1" applyAlignment="1" applyProtection="1">
      <alignment horizontal="left" vertical="top" wrapText="1"/>
      <protection locked="0"/>
    </xf>
    <xf numFmtId="0" fontId="11" fillId="5" borderId="14" xfId="0" applyFont="1" applyFill="1" applyBorder="1" applyAlignment="1" applyProtection="1">
      <alignment horizontal="left" vertical="center" wrapText="1"/>
      <protection locked="0"/>
    </xf>
    <xf numFmtId="0" fontId="11" fillId="5" borderId="21"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4" xfId="0" applyFont="1" applyFill="1" applyBorder="1" applyAlignment="1" applyProtection="1">
      <alignment horizontal="left" vertical="center" wrapText="1"/>
      <protection locked="0"/>
    </xf>
    <xf numFmtId="0" fontId="26" fillId="0" borderId="12" xfId="0" applyFont="1" applyBorder="1" applyAlignment="1">
      <alignment horizontal="left"/>
    </xf>
    <xf numFmtId="0" fontId="26" fillId="0" borderId="4" xfId="0" applyFont="1" applyBorder="1" applyAlignment="1">
      <alignment horizontal="left"/>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26" fillId="0" borderId="12" xfId="0" applyFont="1" applyBorder="1" applyAlignment="1">
      <alignment horizontal="left" vertical="center" wrapText="1"/>
    </xf>
    <xf numFmtId="0" fontId="26" fillId="0" borderId="4" xfId="0" applyFont="1" applyBorder="1" applyAlignment="1">
      <alignment horizontal="left" vertical="center" wrapText="1"/>
    </xf>
    <xf numFmtId="0" fontId="26" fillId="4" borderId="12"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6" fillId="4" borderId="28" xfId="0" applyFont="1" applyFill="1" applyBorder="1" applyAlignment="1">
      <alignment horizontal="left" vertical="center" wrapText="1"/>
    </xf>
    <xf numFmtId="0" fontId="18" fillId="10" borderId="29"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1" xfId="0" applyFont="1" applyFill="1" applyBorder="1" applyAlignment="1">
      <alignment horizontal="center" vertical="center" wrapText="1"/>
    </xf>
    <xf numFmtId="0" fontId="22" fillId="3" borderId="0" xfId="0" applyFont="1" applyFill="1" applyAlignment="1">
      <alignment horizontal="center" vertical="center"/>
    </xf>
    <xf numFmtId="0" fontId="22" fillId="3" borderId="11" xfId="0" applyFont="1" applyFill="1" applyBorder="1" applyAlignment="1">
      <alignment horizontal="center" vertical="center"/>
    </xf>
    <xf numFmtId="14" fontId="21" fillId="3" borderId="0" xfId="0" applyNumberFormat="1" applyFont="1" applyFill="1" applyAlignment="1">
      <alignment horizontal="center" vertical="center"/>
    </xf>
    <xf numFmtId="14" fontId="21" fillId="3" borderId="6" xfId="0" applyNumberFormat="1" applyFont="1" applyFill="1" applyBorder="1" applyAlignment="1">
      <alignment horizontal="center" vertical="center"/>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0" fillId="4" borderId="5" xfId="0" applyFont="1" applyFill="1" applyBorder="1" applyAlignment="1">
      <alignment horizontal="center" vertical="center" wrapText="1"/>
    </xf>
    <xf numFmtId="0" fontId="12" fillId="5" borderId="3" xfId="0" applyFont="1" applyFill="1" applyBorder="1" applyAlignment="1" applyProtection="1">
      <alignment horizontal="left" vertical="center"/>
      <protection locked="0"/>
    </xf>
    <xf numFmtId="0" fontId="12" fillId="5" borderId="5" xfId="0" applyFont="1" applyFill="1" applyBorder="1" applyAlignment="1" applyProtection="1">
      <alignment horizontal="left" vertical="center"/>
      <protection locked="0"/>
    </xf>
    <xf numFmtId="0" fontId="12" fillId="5" borderId="4" xfId="0" applyFont="1" applyFill="1" applyBorder="1" applyAlignment="1" applyProtection="1">
      <alignment horizontal="left" vertical="center"/>
      <protection locked="0"/>
    </xf>
    <xf numFmtId="0" fontId="12" fillId="5" borderId="12" xfId="0" applyFont="1" applyFill="1" applyBorder="1" applyAlignment="1" applyProtection="1">
      <alignment horizontal="left" vertical="center"/>
      <protection locked="0"/>
    </xf>
    <xf numFmtId="0" fontId="12" fillId="5" borderId="3"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26" fillId="4" borderId="7" xfId="0" applyFont="1" applyFill="1" applyBorder="1" applyAlignment="1">
      <alignment horizontal="left" vertical="top" wrapText="1"/>
    </xf>
    <xf numFmtId="0" fontId="26" fillId="4" borderId="8" xfId="0" applyFont="1" applyFill="1" applyBorder="1" applyAlignment="1">
      <alignment horizontal="left" vertical="top" wrapText="1"/>
    </xf>
    <xf numFmtId="0" fontId="26" fillId="4" borderId="9"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7" fillId="8" borderId="10"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11" xfId="0" applyFont="1" applyFill="1" applyBorder="1" applyAlignment="1">
      <alignment horizontal="left" vertical="center" wrapText="1"/>
    </xf>
    <xf numFmtId="0" fontId="12" fillId="5" borderId="14" xfId="0" applyFont="1" applyFill="1" applyBorder="1" applyAlignment="1" applyProtection="1">
      <alignment horizontal="left" vertical="center"/>
      <protection locked="0"/>
    </xf>
    <xf numFmtId="0" fontId="12" fillId="5" borderId="15" xfId="0"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12" fillId="5" borderId="5" xfId="0" applyFont="1" applyFill="1" applyBorder="1" applyAlignment="1" applyProtection="1">
      <alignment horizontal="center" vertical="center"/>
      <protection locked="0"/>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1" xfId="0" applyFont="1" applyFill="1" applyBorder="1" applyAlignment="1">
      <alignment horizontal="left" vertical="center" wrapText="1"/>
    </xf>
    <xf numFmtId="0" fontId="12" fillId="5" borderId="19" xfId="0" applyFont="1" applyFill="1" applyBorder="1" applyAlignment="1" applyProtection="1">
      <alignment horizontal="left" vertical="center"/>
      <protection locked="0"/>
    </xf>
    <xf numFmtId="0" fontId="12" fillId="5" borderId="2" xfId="0" applyFont="1" applyFill="1" applyBorder="1" applyAlignment="1" applyProtection="1">
      <alignment horizontal="left" vertical="center"/>
      <protection locked="0"/>
    </xf>
    <xf numFmtId="0" fontId="12" fillId="5" borderId="34" xfId="0" applyFont="1" applyFill="1" applyBorder="1" applyAlignment="1" applyProtection="1">
      <alignment horizontal="left" vertical="center"/>
      <protection locked="0"/>
    </xf>
    <xf numFmtId="0" fontId="5" fillId="6" borderId="35" xfId="0" applyFont="1" applyFill="1" applyBorder="1" applyAlignment="1">
      <alignment horizontal="left" vertical="center" wrapText="1"/>
    </xf>
    <xf numFmtId="0" fontId="5" fillId="6" borderId="36" xfId="0" applyFont="1" applyFill="1" applyBorder="1" applyAlignment="1">
      <alignment horizontal="left" vertical="center" wrapText="1"/>
    </xf>
    <xf numFmtId="0" fontId="5" fillId="6" borderId="51" xfId="0" applyFont="1" applyFill="1" applyBorder="1" applyAlignment="1">
      <alignment horizontal="left" vertical="center" wrapText="1"/>
    </xf>
    <xf numFmtId="0" fontId="12" fillId="5" borderId="26" xfId="0" applyFont="1" applyFill="1" applyBorder="1" applyAlignment="1" applyProtection="1">
      <alignment horizontal="left" vertical="center"/>
      <protection locked="0"/>
    </xf>
    <xf numFmtId="0" fontId="12" fillId="5" borderId="27" xfId="0" applyFont="1" applyFill="1" applyBorder="1" applyAlignment="1" applyProtection="1">
      <alignment horizontal="left" vertical="center"/>
      <protection locked="0"/>
    </xf>
    <xf numFmtId="0" fontId="10" fillId="5" borderId="44"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34"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7" xfId="0" applyFont="1" applyFill="1" applyBorder="1" applyAlignment="1" applyProtection="1">
      <alignment horizontal="left" vertical="center"/>
      <protection locked="0"/>
    </xf>
    <xf numFmtId="0" fontId="12" fillId="5" borderId="18" xfId="0" applyFont="1" applyFill="1" applyBorder="1" applyAlignment="1" applyProtection="1">
      <alignment horizontal="left" vertical="center"/>
      <protection locked="0"/>
    </xf>
    <xf numFmtId="0" fontId="12" fillId="5" borderId="1" xfId="0" applyFont="1" applyFill="1" applyBorder="1" applyAlignment="1" applyProtection="1">
      <alignment horizontal="left" vertical="center"/>
      <protection locked="0"/>
    </xf>
    <xf numFmtId="0" fontId="7" fillId="8" borderId="11" xfId="0" applyFont="1" applyFill="1" applyBorder="1" applyAlignment="1">
      <alignment horizontal="center" vertical="center"/>
    </xf>
    <xf numFmtId="0" fontId="7" fillId="8" borderId="45" xfId="0" applyFont="1" applyFill="1" applyBorder="1" applyAlignment="1">
      <alignment horizontal="center" vertical="center"/>
    </xf>
    <xf numFmtId="0" fontId="7" fillId="8" borderId="40" xfId="0" applyFont="1" applyFill="1" applyBorder="1" applyAlignment="1">
      <alignment horizontal="center" vertical="center"/>
    </xf>
    <xf numFmtId="0" fontId="18" fillId="5" borderId="9"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7" fillId="8" borderId="30" xfId="0" applyFont="1" applyFill="1" applyBorder="1" applyAlignment="1">
      <alignment horizontal="center" vertical="center"/>
    </xf>
    <xf numFmtId="0" fontId="7" fillId="8" borderId="37"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39"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45" xfId="0" applyFont="1" applyFill="1" applyBorder="1" applyAlignment="1">
      <alignment horizontal="center" vertical="center"/>
    </xf>
    <xf numFmtId="0" fontId="7" fillId="8" borderId="29" xfId="0" applyFont="1" applyFill="1" applyBorder="1" applyAlignment="1">
      <alignment horizontal="center" vertical="center"/>
    </xf>
    <xf numFmtId="0" fontId="7" fillId="8" borderId="31"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37" xfId="0" applyFont="1" applyFill="1" applyBorder="1" applyAlignment="1">
      <alignment horizontal="center" vertical="center"/>
    </xf>
    <xf numFmtId="0" fontId="7" fillId="8" borderId="4" xfId="0" applyFont="1" applyFill="1" applyBorder="1" applyAlignment="1">
      <alignment horizontal="center" vertical="center"/>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14" fontId="21" fillId="3" borderId="0" xfId="0" applyNumberFormat="1" applyFont="1" applyFill="1" applyAlignment="1">
      <alignment horizontal="left" vertical="center"/>
    </xf>
    <xf numFmtId="14" fontId="21" fillId="3" borderId="23" xfId="0" applyNumberFormat="1" applyFont="1" applyFill="1" applyBorder="1" applyAlignment="1">
      <alignment horizontal="left" vertical="center"/>
    </xf>
    <xf numFmtId="0" fontId="7" fillId="8" borderId="1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40" xfId="0" applyFont="1" applyFill="1" applyBorder="1" applyAlignment="1">
      <alignment horizontal="left" vertical="center" wrapText="1"/>
    </xf>
    <xf numFmtId="0" fontId="11" fillId="10" borderId="4" xfId="0" applyFont="1" applyFill="1" applyBorder="1" applyProtection="1">
      <protection locked="0"/>
    </xf>
    <xf numFmtId="0" fontId="11" fillId="10" borderId="13" xfId="0" applyFont="1" applyFill="1" applyBorder="1" applyProtection="1">
      <protection locked="0"/>
    </xf>
    <xf numFmtId="0" fontId="11" fillId="10" borderId="21" xfId="0" applyFont="1" applyFill="1" applyBorder="1" applyProtection="1">
      <protection locked="0"/>
    </xf>
    <xf numFmtId="0" fontId="11" fillId="10" borderId="25" xfId="0" applyFont="1" applyFill="1" applyBorder="1" applyProtection="1">
      <protection locked="0"/>
    </xf>
    <xf numFmtId="0" fontId="10" fillId="4" borderId="10" xfId="0" applyFont="1" applyFill="1" applyBorder="1" applyAlignment="1">
      <alignment horizontal="center" vertical="center" wrapText="1"/>
    </xf>
    <xf numFmtId="0" fontId="10" fillId="4" borderId="0" xfId="0" applyFont="1" applyFill="1" applyAlignment="1">
      <alignment horizontal="center" vertical="center" wrapText="1"/>
    </xf>
    <xf numFmtId="0" fontId="12" fillId="5" borderId="42" xfId="0" applyFont="1" applyFill="1" applyBorder="1" applyAlignment="1" applyProtection="1">
      <alignment horizontal="left" vertical="center"/>
      <protection locked="0"/>
    </xf>
    <xf numFmtId="0" fontId="12" fillId="5" borderId="43" xfId="0" applyFont="1" applyFill="1" applyBorder="1" applyAlignment="1" applyProtection="1">
      <alignment horizontal="left" vertical="center"/>
      <protection locked="0"/>
    </xf>
    <xf numFmtId="0" fontId="11" fillId="3" borderId="0" xfId="0" applyFont="1" applyFill="1"/>
    <xf numFmtId="0" fontId="11" fillId="10" borderId="47" xfId="0" applyFont="1" applyFill="1" applyBorder="1" applyProtection="1">
      <protection locked="0"/>
    </xf>
    <xf numFmtId="0" fontId="11" fillId="10" borderId="46" xfId="0" applyFont="1" applyFill="1" applyBorder="1" applyProtection="1">
      <protection locked="0"/>
    </xf>
    <xf numFmtId="0" fontId="18" fillId="2" borderId="8"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26" fillId="4" borderId="7" xfId="0" applyFont="1" applyFill="1" applyBorder="1" applyAlignment="1">
      <alignment horizontal="left" vertical="center" wrapText="1"/>
    </xf>
    <xf numFmtId="0" fontId="26" fillId="4" borderId="8" xfId="0" applyFont="1" applyFill="1" applyBorder="1" applyAlignment="1">
      <alignment horizontal="left" vertical="center" wrapText="1"/>
    </xf>
    <xf numFmtId="0" fontId="26" fillId="4" borderId="9" xfId="0" applyFont="1" applyFill="1" applyBorder="1" applyAlignment="1">
      <alignment horizontal="left" vertical="center" wrapText="1"/>
    </xf>
    <xf numFmtId="0" fontId="11" fillId="5" borderId="10" xfId="0" applyFont="1" applyFill="1" applyBorder="1" applyAlignment="1" applyProtection="1">
      <alignment vertical="top" wrapText="1"/>
      <protection locked="0"/>
    </xf>
    <xf numFmtId="0" fontId="11" fillId="5" borderId="0" xfId="0" applyFont="1" applyFill="1" applyAlignment="1" applyProtection="1">
      <alignment vertical="top" wrapText="1"/>
      <protection locked="0"/>
    </xf>
    <xf numFmtId="0" fontId="11" fillId="5" borderId="11" xfId="0" applyFont="1" applyFill="1" applyBorder="1" applyAlignment="1" applyProtection="1">
      <alignment vertical="top" wrapText="1"/>
      <protection locked="0"/>
    </xf>
    <xf numFmtId="0" fontId="11" fillId="5" borderId="22" xfId="0" applyFont="1" applyFill="1" applyBorder="1" applyAlignment="1" applyProtection="1">
      <alignment vertical="top" wrapText="1"/>
      <protection locked="0"/>
    </xf>
    <xf numFmtId="0" fontId="11" fillId="5" borderId="23" xfId="0" applyFont="1" applyFill="1" applyBorder="1" applyAlignment="1" applyProtection="1">
      <alignment vertical="top" wrapText="1"/>
      <protection locked="0"/>
    </xf>
    <xf numFmtId="0" fontId="11" fillId="5" borderId="24" xfId="0" applyFont="1" applyFill="1" applyBorder="1" applyAlignment="1" applyProtection="1">
      <alignment vertical="top" wrapText="1"/>
      <protection locked="0"/>
    </xf>
    <xf numFmtId="0" fontId="17" fillId="8" borderId="39" xfId="0" applyFont="1" applyFill="1" applyBorder="1" applyAlignment="1">
      <alignment horizontal="center" vertical="center"/>
    </xf>
    <xf numFmtId="0" fontId="17" fillId="8" borderId="37" xfId="0" applyFont="1" applyFill="1" applyBorder="1" applyAlignment="1">
      <alignment horizontal="center" vertical="center"/>
    </xf>
    <xf numFmtId="0" fontId="17" fillId="8" borderId="29" xfId="0" applyFont="1" applyFill="1" applyBorder="1" applyAlignment="1">
      <alignment horizontal="center" vertical="center"/>
    </xf>
    <xf numFmtId="0" fontId="17" fillId="8" borderId="30"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1" fillId="10" borderId="18" xfId="0" applyFont="1" applyFill="1" applyBorder="1" applyAlignment="1" applyProtection="1">
      <alignment horizontal="left"/>
      <protection locked="0"/>
    </xf>
    <xf numFmtId="0" fontId="11" fillId="10" borderId="13" xfId="0" applyFont="1" applyFill="1" applyBorder="1" applyAlignment="1" applyProtection="1">
      <alignment horizontal="left"/>
      <protection locked="0"/>
    </xf>
    <xf numFmtId="0" fontId="11" fillId="3" borderId="0" xfId="0" applyFont="1" applyFill="1" applyAlignment="1">
      <alignment horizontal="left"/>
    </xf>
  </cellXfs>
  <cellStyles count="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142875</xdr:rowOff>
    </xdr:to>
    <xdr:pic>
      <xdr:nvPicPr>
        <xdr:cNvPr id="3" name="Imagen 2">
          <a:extLst>
            <a:ext uri="{FF2B5EF4-FFF2-40B4-BE49-F238E27FC236}">
              <a16:creationId xmlns:a16="http://schemas.microsoft.com/office/drawing/2014/main" id="{DBFF36A3-2ECB-4F33-ACB4-6CD0510257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2552700</xdr:colOff>
      <xdr:row>4</xdr:row>
      <xdr:rowOff>161925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90500"/>
          <a:ext cx="24288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2</xdr:col>
      <xdr:colOff>57150</xdr:colOff>
      <xdr:row>5</xdr:row>
      <xdr:rowOff>9525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00025"/>
          <a:ext cx="24288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285750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twoCellAnchor editAs="oneCell">
    <xdr:from>
      <xdr:col>1</xdr:col>
      <xdr:colOff>0</xdr:colOff>
      <xdr:row>1</xdr:row>
      <xdr:rowOff>57150</xdr:rowOff>
    </xdr:from>
    <xdr:to>
      <xdr:col>1</xdr:col>
      <xdr:colOff>2428875</xdr:colOff>
      <xdr:row>4</xdr:row>
      <xdr:rowOff>285750</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57150</xdr:rowOff>
    </xdr:from>
    <xdr:to>
      <xdr:col>1</xdr:col>
      <xdr:colOff>2428875</xdr:colOff>
      <xdr:row>4</xdr:row>
      <xdr:rowOff>304800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00025"/>
          <a:ext cx="2428875" cy="952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workbookViewId="0">
      <selection activeCell="B27" sqref="B27:D27"/>
    </sheetView>
  </sheetViews>
  <sheetFormatPr baseColWidth="10" defaultColWidth="9.140625" defaultRowHeight="30" customHeight="1" x14ac:dyDescent="0.25"/>
  <cols>
    <col min="1" max="1" width="2.5703125" style="31" customWidth="1"/>
    <col min="2" max="2" width="39" style="37" customWidth="1"/>
    <col min="3" max="3" width="54.85546875" style="31" customWidth="1"/>
    <col min="4" max="4" width="76.5703125" style="31" customWidth="1"/>
    <col min="5" max="5" width="15.140625" style="31" customWidth="1"/>
    <col min="6" max="16384" width="9.140625" style="31"/>
  </cols>
  <sheetData>
    <row r="1" spans="2:4" ht="11.25" customHeight="1" thickBot="1" x14ac:dyDescent="0.3"/>
    <row r="2" spans="2:4" ht="30" customHeight="1" x14ac:dyDescent="0.3">
      <c r="B2" s="55"/>
      <c r="C2" s="34" t="s">
        <v>0</v>
      </c>
      <c r="D2" s="98"/>
    </row>
    <row r="3" spans="2:4" ht="18.75" customHeight="1" x14ac:dyDescent="0.3">
      <c r="B3" s="56"/>
      <c r="C3" s="36"/>
      <c r="D3" s="99"/>
    </row>
    <row r="4" spans="2:4" ht="17.25" customHeight="1" x14ac:dyDescent="0.3">
      <c r="B4" s="56"/>
      <c r="C4" s="36"/>
      <c r="D4" s="99"/>
    </row>
    <row r="5" spans="2:4" ht="15.75" customHeight="1" x14ac:dyDescent="0.3">
      <c r="B5" s="56"/>
      <c r="C5" s="36"/>
      <c r="D5" s="99"/>
    </row>
    <row r="6" spans="2:4" ht="30.75" customHeight="1" x14ac:dyDescent="0.25">
      <c r="B6" s="150" t="s">
        <v>135</v>
      </c>
      <c r="C6" s="151"/>
      <c r="D6" s="152"/>
    </row>
    <row r="7" spans="2:4" ht="30" customHeight="1" x14ac:dyDescent="0.25">
      <c r="B7" s="156" t="s">
        <v>136</v>
      </c>
      <c r="C7" s="157"/>
      <c r="D7" s="158"/>
    </row>
    <row r="8" spans="2:4" s="146" customFormat="1" ht="30" customHeight="1" x14ac:dyDescent="0.25">
      <c r="B8" s="159" t="s">
        <v>137</v>
      </c>
      <c r="C8" s="160"/>
      <c r="D8" s="161"/>
    </row>
    <row r="9" spans="2:4" s="146" customFormat="1" ht="30" customHeight="1" x14ac:dyDescent="0.25">
      <c r="B9" s="159" t="s">
        <v>138</v>
      </c>
      <c r="C9" s="160"/>
      <c r="D9" s="161"/>
    </row>
    <row r="10" spans="2:4" s="146" customFormat="1" ht="30" customHeight="1" x14ac:dyDescent="0.25">
      <c r="B10" s="153" t="s">
        <v>139</v>
      </c>
      <c r="C10" s="154"/>
      <c r="D10" s="155"/>
    </row>
    <row r="11" spans="2:4" s="146" customFormat="1" ht="30" customHeight="1" x14ac:dyDescent="0.25">
      <c r="B11" s="153" t="s">
        <v>140</v>
      </c>
      <c r="C11" s="154"/>
      <c r="D11" s="155"/>
    </row>
    <row r="12" spans="2:4" s="146" customFormat="1" ht="30" customHeight="1" x14ac:dyDescent="0.25">
      <c r="B12" s="153" t="s">
        <v>141</v>
      </c>
      <c r="C12" s="154"/>
      <c r="D12" s="155"/>
    </row>
    <row r="13" spans="2:4" s="146" customFormat="1" ht="30" customHeight="1" x14ac:dyDescent="0.25">
      <c r="B13" s="153" t="s">
        <v>142</v>
      </c>
      <c r="C13" s="154"/>
      <c r="D13" s="155"/>
    </row>
    <row r="14" spans="2:4" s="146" customFormat="1" ht="50.25" customHeight="1" x14ac:dyDescent="0.25">
      <c r="B14" s="153" t="s">
        <v>143</v>
      </c>
      <c r="C14" s="154"/>
      <c r="D14" s="155"/>
    </row>
    <row r="15" spans="2:4" s="146" customFormat="1" ht="30" customHeight="1" x14ac:dyDescent="0.25">
      <c r="B15" s="153" t="s">
        <v>144</v>
      </c>
      <c r="C15" s="154"/>
      <c r="D15" s="155"/>
    </row>
    <row r="16" spans="2:4" s="146" customFormat="1" ht="41.25" customHeight="1" x14ac:dyDescent="0.25">
      <c r="B16" s="153" t="s">
        <v>145</v>
      </c>
      <c r="C16" s="154"/>
      <c r="D16" s="155"/>
    </row>
    <row r="17" spans="2:4" s="146" customFormat="1" ht="54" customHeight="1" x14ac:dyDescent="0.25">
      <c r="B17" s="153" t="s">
        <v>146</v>
      </c>
      <c r="C17" s="154"/>
      <c r="D17" s="155"/>
    </row>
    <row r="18" spans="2:4" s="146" customFormat="1" ht="35.25" customHeight="1" x14ac:dyDescent="0.25">
      <c r="B18" s="153" t="s">
        <v>147</v>
      </c>
      <c r="C18" s="154"/>
      <c r="D18" s="155"/>
    </row>
    <row r="19" spans="2:4" s="146" customFormat="1" ht="30.75" customHeight="1" x14ac:dyDescent="0.25">
      <c r="B19" s="153" t="s">
        <v>148</v>
      </c>
      <c r="C19" s="154"/>
      <c r="D19" s="155"/>
    </row>
    <row r="20" spans="2:4" s="146" customFormat="1" ht="48" customHeight="1" x14ac:dyDescent="0.25">
      <c r="B20" s="153" t="s">
        <v>149</v>
      </c>
      <c r="C20" s="154"/>
      <c r="D20" s="155"/>
    </row>
    <row r="21" spans="2:4" s="146" customFormat="1" ht="67.5" customHeight="1" x14ac:dyDescent="0.25">
      <c r="B21" s="153" t="s">
        <v>150</v>
      </c>
      <c r="C21" s="154"/>
      <c r="D21" s="155"/>
    </row>
    <row r="22" spans="2:4" s="146" customFormat="1" ht="45" customHeight="1" x14ac:dyDescent="0.25">
      <c r="B22" s="153" t="s">
        <v>151</v>
      </c>
      <c r="C22" s="154"/>
      <c r="D22" s="155"/>
    </row>
    <row r="23" spans="2:4" s="146" customFormat="1" ht="56.25" customHeight="1" x14ac:dyDescent="0.25">
      <c r="B23" s="153" t="s">
        <v>152</v>
      </c>
      <c r="C23" s="154"/>
      <c r="D23" s="155"/>
    </row>
    <row r="24" spans="2:4" s="146" customFormat="1" ht="36.75" customHeight="1" x14ac:dyDescent="0.25">
      <c r="B24" s="153" t="s">
        <v>159</v>
      </c>
      <c r="C24" s="154"/>
      <c r="D24" s="155"/>
    </row>
    <row r="25" spans="2:4" s="146" customFormat="1" ht="46.5" customHeight="1" x14ac:dyDescent="0.25">
      <c r="B25" s="153" t="s">
        <v>158</v>
      </c>
      <c r="C25" s="154"/>
      <c r="D25" s="155"/>
    </row>
    <row r="26" spans="2:4" s="146" customFormat="1" ht="37.5" customHeight="1" x14ac:dyDescent="0.25">
      <c r="B26" s="153" t="s">
        <v>153</v>
      </c>
      <c r="C26" s="154"/>
      <c r="D26" s="155"/>
    </row>
    <row r="27" spans="2:4" s="146" customFormat="1" ht="43.5" customHeight="1" x14ac:dyDescent="0.25">
      <c r="B27" s="153" t="s">
        <v>154</v>
      </c>
      <c r="C27" s="154"/>
      <c r="D27" s="155"/>
    </row>
    <row r="28" spans="2:4" s="146" customFormat="1" ht="78.75" customHeight="1" x14ac:dyDescent="0.25">
      <c r="B28" s="153" t="s">
        <v>155</v>
      </c>
      <c r="C28" s="154"/>
      <c r="D28" s="155"/>
    </row>
    <row r="29" spans="2:4" s="146" customFormat="1" ht="27.75" customHeight="1" thickBot="1" x14ac:dyDescent="0.3">
      <c r="B29" s="147" t="s">
        <v>156</v>
      </c>
      <c r="C29" s="148"/>
      <c r="D29" s="149"/>
    </row>
    <row r="30" spans="2:4" s="146" customFormat="1" ht="111" customHeight="1" thickBot="1" x14ac:dyDescent="0.3">
      <c r="B30" s="147" t="s">
        <v>157</v>
      </c>
      <c r="C30" s="148"/>
      <c r="D30" s="149"/>
    </row>
  </sheetData>
  <sheetProtection algorithmName="SHA-512" hashValue="HfouOItJEL76XhGRvBBNy2bZKJGB7Mmj5iNI4+LKCSfPV5VHRPJI8mM3H7UThUvUuRF6dgX5hICtL5dn4t/Gow==" saltValue="MmyqzYu40dGDiynNeH8Pug==" spinCount="100000" sheet="1" insertRows="0" deleteRows="0" selectLockedCells="1"/>
  <mergeCells count="25">
    <mergeCell ref="B26:D26"/>
    <mergeCell ref="B27:D27"/>
    <mergeCell ref="B28:D28"/>
    <mergeCell ref="B19:D19"/>
    <mergeCell ref="B20:D20"/>
    <mergeCell ref="B21:D21"/>
    <mergeCell ref="B22:D22"/>
    <mergeCell ref="B23:D23"/>
    <mergeCell ref="B24:D24"/>
    <mergeCell ref="B30:D30"/>
    <mergeCell ref="B6:D6"/>
    <mergeCell ref="B14:D14"/>
    <mergeCell ref="B16:D16"/>
    <mergeCell ref="B7:D7"/>
    <mergeCell ref="B8:D8"/>
    <mergeCell ref="B9:D9"/>
    <mergeCell ref="B12:D12"/>
    <mergeCell ref="B13:D13"/>
    <mergeCell ref="B15:D15"/>
    <mergeCell ref="B29:D29"/>
    <mergeCell ref="B10:D10"/>
    <mergeCell ref="B11:D11"/>
    <mergeCell ref="B17:D17"/>
    <mergeCell ref="B18:D18"/>
    <mergeCell ref="B25:D25"/>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G20"/>
  <sheetViews>
    <sheetView tabSelected="1" workbookViewId="0">
      <selection activeCell="B12" sqref="B12"/>
    </sheetView>
  </sheetViews>
  <sheetFormatPr baseColWidth="10" defaultColWidth="9.140625" defaultRowHeight="30" customHeight="1" x14ac:dyDescent="0.25"/>
  <cols>
    <col min="1" max="1" width="2.5703125" style="31" customWidth="1"/>
    <col min="2" max="2" width="39" style="37" customWidth="1"/>
    <col min="3" max="3" width="54.85546875" style="31" customWidth="1"/>
    <col min="4" max="4" width="54.5703125" style="31" customWidth="1"/>
    <col min="5" max="5" width="8.5703125" style="31" hidden="1" customWidth="1"/>
    <col min="6" max="7" width="10.28515625" style="31" hidden="1" customWidth="1"/>
    <col min="8" max="8" width="15.140625" style="31" customWidth="1"/>
    <col min="9" max="16384" width="9.140625" style="31"/>
  </cols>
  <sheetData>
    <row r="1" spans="2:7" ht="11.25" customHeight="1" thickBot="1" x14ac:dyDescent="0.3"/>
    <row r="2" spans="2:7" ht="30" customHeight="1" x14ac:dyDescent="0.3">
      <c r="B2" s="55"/>
      <c r="C2" s="34" t="s">
        <v>0</v>
      </c>
      <c r="D2" s="98"/>
      <c r="E2" s="180" t="s">
        <v>128</v>
      </c>
      <c r="F2" s="171" t="s">
        <v>127</v>
      </c>
      <c r="G2" s="174" t="s">
        <v>129</v>
      </c>
    </row>
    <row r="3" spans="2:7" ht="18.75" customHeight="1" x14ac:dyDescent="0.3">
      <c r="B3" s="56"/>
      <c r="C3" s="36"/>
      <c r="D3" s="99"/>
      <c r="E3" s="181"/>
      <c r="F3" s="172"/>
      <c r="G3" s="175"/>
    </row>
    <row r="4" spans="2:7" ht="17.25" customHeight="1" x14ac:dyDescent="0.3">
      <c r="B4" s="56"/>
      <c r="C4" s="36" t="s">
        <v>102</v>
      </c>
      <c r="D4" s="99"/>
      <c r="E4" s="181"/>
      <c r="F4" s="172"/>
      <c r="G4" s="175"/>
    </row>
    <row r="5" spans="2:7" ht="15.75" customHeight="1" thickBot="1" x14ac:dyDescent="0.35">
      <c r="B5" s="56"/>
      <c r="C5" s="36"/>
      <c r="D5" s="99"/>
      <c r="E5" s="182"/>
      <c r="F5" s="173"/>
      <c r="G5" s="176"/>
    </row>
    <row r="6" spans="2:7" ht="30.75" customHeight="1" x14ac:dyDescent="0.25">
      <c r="B6" s="150" t="s">
        <v>7</v>
      </c>
      <c r="C6" s="151"/>
      <c r="D6" s="152"/>
      <c r="E6" s="112" t="s">
        <v>120</v>
      </c>
      <c r="F6" s="74">
        <f>AUTOA</f>
        <v>0</v>
      </c>
      <c r="G6" s="74">
        <f>CCVALA</f>
        <v>0</v>
      </c>
    </row>
    <row r="7" spans="2:7" ht="30" customHeight="1" x14ac:dyDescent="0.3">
      <c r="B7" s="88" t="s">
        <v>1</v>
      </c>
      <c r="C7" s="89" t="s">
        <v>2</v>
      </c>
      <c r="D7" s="90" t="s">
        <v>3</v>
      </c>
      <c r="E7" s="113" t="s">
        <v>121</v>
      </c>
      <c r="F7" s="75">
        <f>AUTOB</f>
        <v>0</v>
      </c>
      <c r="G7" s="75">
        <f>CCVALB</f>
        <v>0</v>
      </c>
    </row>
    <row r="8" spans="2:7" ht="30" customHeight="1" x14ac:dyDescent="0.25">
      <c r="B8" s="85"/>
      <c r="C8" s="86"/>
      <c r="D8" s="87"/>
      <c r="E8" s="110" t="s">
        <v>130</v>
      </c>
      <c r="F8" s="111">
        <f>AUTOB1</f>
        <v>0</v>
      </c>
      <c r="G8" s="111">
        <f>CCVALB1</f>
        <v>0</v>
      </c>
    </row>
    <row r="9" spans="2:7" ht="30" customHeight="1" x14ac:dyDescent="0.3">
      <c r="B9" s="88" t="s">
        <v>4</v>
      </c>
      <c r="C9" s="89" t="s">
        <v>5</v>
      </c>
      <c r="D9" s="90" t="s">
        <v>21</v>
      </c>
      <c r="E9" s="110" t="s">
        <v>131</v>
      </c>
      <c r="F9" s="111">
        <f>AUTOB2</f>
        <v>0</v>
      </c>
      <c r="G9" s="111">
        <f>CCVALB2</f>
        <v>0</v>
      </c>
    </row>
    <row r="10" spans="2:7" s="38" customFormat="1" ht="30" customHeight="1" x14ac:dyDescent="0.25">
      <c r="B10" s="85"/>
      <c r="C10" s="86"/>
      <c r="D10" s="133"/>
      <c r="E10" s="110" t="s">
        <v>132</v>
      </c>
      <c r="F10" s="111">
        <f>AUTOB3</f>
        <v>0</v>
      </c>
      <c r="G10" s="111">
        <f>CCVALB3</f>
        <v>0</v>
      </c>
    </row>
    <row r="11" spans="2:7" ht="30" customHeight="1" x14ac:dyDescent="0.3">
      <c r="B11" s="66" t="s">
        <v>61</v>
      </c>
      <c r="C11" s="64" t="s">
        <v>60</v>
      </c>
      <c r="D11" s="90" t="s">
        <v>6</v>
      </c>
      <c r="E11" s="110" t="s">
        <v>134</v>
      </c>
      <c r="F11" s="111">
        <f>AUTOB4</f>
        <v>0</v>
      </c>
      <c r="G11" s="111">
        <f>CCVALB4</f>
        <v>0</v>
      </c>
    </row>
    <row r="12" spans="2:7" s="38" customFormat="1" ht="30" customHeight="1" x14ac:dyDescent="0.25">
      <c r="B12" s="67"/>
      <c r="C12" s="65"/>
      <c r="D12" s="100"/>
      <c r="E12" s="110" t="s">
        <v>133</v>
      </c>
      <c r="F12" s="111">
        <f>AUTOB5</f>
        <v>0</v>
      </c>
      <c r="G12" s="111">
        <f>CCVALB5</f>
        <v>0</v>
      </c>
    </row>
    <row r="13" spans="2:7" ht="30" customHeight="1" x14ac:dyDescent="0.3">
      <c r="B13" s="168" t="s">
        <v>162</v>
      </c>
      <c r="C13" s="169"/>
      <c r="D13" s="170"/>
      <c r="E13" s="114" t="s">
        <v>122</v>
      </c>
      <c r="F13" s="76">
        <f>AUTOC</f>
        <v>0</v>
      </c>
      <c r="G13" s="76">
        <f>CCVALC</f>
        <v>0</v>
      </c>
    </row>
    <row r="14" spans="2:7" s="38" customFormat="1" ht="30" customHeight="1" thickBot="1" x14ac:dyDescent="0.3">
      <c r="B14" s="165"/>
      <c r="C14" s="166"/>
      <c r="D14" s="167"/>
      <c r="E14" s="107" t="s">
        <v>123</v>
      </c>
      <c r="F14" s="115">
        <f>AUTOA+AUTOB+AUTOC</f>
        <v>0</v>
      </c>
      <c r="G14" s="115">
        <f>CCVALA+CCVALB+CCVALC</f>
        <v>0</v>
      </c>
    </row>
    <row r="15" spans="2:7" ht="30" customHeight="1" x14ac:dyDescent="0.3">
      <c r="B15" s="168" t="s">
        <v>124</v>
      </c>
      <c r="C15" s="169"/>
      <c r="D15" s="170"/>
    </row>
    <row r="16" spans="2:7" s="38" customFormat="1" ht="30" customHeight="1" thickBot="1" x14ac:dyDescent="0.3">
      <c r="B16" s="165"/>
      <c r="C16" s="166"/>
      <c r="D16" s="167"/>
    </row>
    <row r="17" spans="2:4" ht="30" customHeight="1" x14ac:dyDescent="0.3">
      <c r="B17" s="177" t="s">
        <v>119</v>
      </c>
      <c r="C17" s="178"/>
      <c r="D17" s="179"/>
    </row>
    <row r="18" spans="2:4" s="38" customFormat="1" ht="30" customHeight="1" x14ac:dyDescent="0.25">
      <c r="B18" s="162"/>
      <c r="C18" s="163"/>
      <c r="D18" s="164"/>
    </row>
    <row r="19" spans="2:4" s="38" customFormat="1" ht="30" customHeight="1" x14ac:dyDescent="0.25">
      <c r="B19" s="162"/>
      <c r="C19" s="163"/>
      <c r="D19" s="164"/>
    </row>
    <row r="20" spans="2:4" s="38" customFormat="1" ht="30" customHeight="1" thickBot="1" x14ac:dyDescent="0.3">
      <c r="B20" s="165"/>
      <c r="C20" s="166"/>
      <c r="D20" s="167"/>
    </row>
  </sheetData>
  <sheetProtection algorithmName="SHA-512" hashValue="IPSS+SPsWsnI4XEgPGrBc7bx7iCmS2C/lK4qGIoEPhBJmBzBKQS0Ia4gEb6qimSPVlZIJD/nkJAqMeUBRrihfw==" saltValue="QGBxE5X9GkkShH6RLwg4ng==" spinCount="100000" sheet="1" insertRows="0" deleteRows="0" selectLockedCells="1"/>
  <mergeCells count="12">
    <mergeCell ref="F2:F5"/>
    <mergeCell ref="G2:G5"/>
    <mergeCell ref="B17:D17"/>
    <mergeCell ref="B18:D18"/>
    <mergeCell ref="E2:E5"/>
    <mergeCell ref="B19:D19"/>
    <mergeCell ref="B20:D20"/>
    <mergeCell ref="B6:D6"/>
    <mergeCell ref="B13:D13"/>
    <mergeCell ref="B14:D14"/>
    <mergeCell ref="B15:D15"/>
    <mergeCell ref="B16:D16"/>
  </mergeCells>
  <dataValidations count="4">
    <dataValidation type="list" allowBlank="1" showInputMessage="1" showErrorMessage="1" promptTitle="Ayuda" prompt="Elija el curso de defensa de la lista desplegable" sqref="B12" xr:uid="{00000000-0002-0000-0100-000000000000}">
      <formula1>CURSO</formula1>
    </dataValidation>
    <dataValidation allowBlank="1" showInputMessage="1" showErrorMessage="1" promptTitle="Aviso" prompt="Introduzca una fecha en formato dd/mm/aaaa._x000a_Se considerarán los méritos aportados hasta el año siguiente a la fecha de defensa de la tesis doctoral" sqref="D12" xr:uid="{00000000-0002-0000-0100-000001000000}"/>
    <dataValidation type="list" allowBlank="1" showInputMessage="1" showErrorMessage="1" promptTitle="ELIJA UNA OPCIÓN" prompt="SELECCIONE PROGRAMA DE LA LISTA DESPLEGABLE" sqref="B14:D14" xr:uid="{00000000-0002-0000-0100-000002000000}">
      <formula1>PROGRAMA</formula1>
    </dataValidation>
    <dataValidation allowBlank="1" showInputMessage="1" showErrorMessage="1" promptTitle="Aviso" prompt="Introduzca una fecha en formato dd/mm/aaaa._x000a_No se considerarán méritos anteriores a la fecha de inicio de estudios de doctorado" sqref="C12" xr:uid="{00000000-0002-0000-0100-000003000000}"/>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H44"/>
  <sheetViews>
    <sheetView showGridLines="0" topLeftCell="A7" workbookViewId="0">
      <selection activeCell="B29" sqref="B29:C29"/>
    </sheetView>
  </sheetViews>
  <sheetFormatPr baseColWidth="10" defaultColWidth="9.140625" defaultRowHeight="30" customHeight="1" x14ac:dyDescent="0.3"/>
  <cols>
    <col min="1" max="1" width="2" style="31" customWidth="1"/>
    <col min="2" max="2" width="35.5703125" style="38" customWidth="1"/>
    <col min="3" max="3" width="66" style="31" customWidth="1"/>
    <col min="4" max="4" width="18.28515625" style="31" customWidth="1"/>
    <col min="5" max="5" width="22.42578125" style="61" customWidth="1"/>
    <col min="6" max="7" width="17.5703125" style="32" hidden="1" customWidth="1"/>
    <col min="8" max="8" width="41" style="119" hidden="1" customWidth="1"/>
    <col min="9" max="9" width="9.140625" style="31"/>
    <col min="10" max="10" width="9.42578125" style="31" bestFit="1" customWidth="1"/>
    <col min="11" max="16384" width="9.140625" style="31"/>
  </cols>
  <sheetData>
    <row r="1" spans="2:8" ht="11.25" customHeight="1" thickBot="1" x14ac:dyDescent="0.35">
      <c r="B1" s="31"/>
    </row>
    <row r="2" spans="2:8" ht="22.5" customHeight="1" x14ac:dyDescent="0.3">
      <c r="B2" s="33"/>
      <c r="C2" s="34" t="s">
        <v>0</v>
      </c>
      <c r="D2" s="34"/>
      <c r="E2" s="62"/>
      <c r="F2" s="219" t="s">
        <v>117</v>
      </c>
      <c r="G2" s="212" t="s">
        <v>118</v>
      </c>
      <c r="H2" s="183" t="s">
        <v>125</v>
      </c>
    </row>
    <row r="3" spans="2:8" ht="18.75" customHeight="1" x14ac:dyDescent="0.3">
      <c r="B3" s="35"/>
      <c r="C3" s="36" t="s">
        <v>102</v>
      </c>
      <c r="D3" s="36"/>
      <c r="E3" s="63"/>
      <c r="F3" s="220"/>
      <c r="G3" s="213"/>
      <c r="H3" s="184"/>
    </row>
    <row r="4" spans="2:8" ht="17.25" customHeight="1" x14ac:dyDescent="0.25">
      <c r="B4" s="35"/>
      <c r="C4" s="217" t="str">
        <f>CONCATENATE(IF(SOL_NOMBRE&lt;&gt;"",UPPER(SOL_NOMBRE),"")," ",UPPER(SOL_APELLIDOS),IF(SOL_NIF&lt;&gt;"", CONCATENATE(" ( ",    SOL_NIF," ) "),""))</f>
        <v xml:space="preserve"> </v>
      </c>
      <c r="D4" s="215" t="str">
        <f>IF( AND(SOL_FECHA_INI&lt;&gt;"",SOL_FECHA_FIN&lt;&gt;""),"Intervalo de fechas evaluable","")</f>
        <v/>
      </c>
      <c r="E4" s="216"/>
      <c r="F4" s="220"/>
      <c r="G4" s="213"/>
      <c r="H4" s="184"/>
    </row>
    <row r="5" spans="2:8" ht="20.25" customHeight="1" thickBot="1" x14ac:dyDescent="0.3">
      <c r="B5" s="35"/>
      <c r="C5" s="218"/>
      <c r="D5" s="78" t="str">
        <f>IF(ISBLANK(SOL_FECHA_INI),"",SOL_FECHA_INI)</f>
        <v/>
      </c>
      <c r="E5" s="79" t="str">
        <f>IF(ISBLANK(SOL_FECHA_FIN),"",SOL_FECHA_FIN+365)</f>
        <v/>
      </c>
      <c r="F5" s="221"/>
      <c r="G5" s="214"/>
      <c r="H5" s="185"/>
    </row>
    <row r="6" spans="2:8" s="37" customFormat="1" ht="38.25" customHeight="1" thickBot="1" x14ac:dyDescent="0.35">
      <c r="B6" s="25" t="s">
        <v>9</v>
      </c>
      <c r="C6" s="26"/>
      <c r="D6" s="26"/>
      <c r="E6" s="59" t="s">
        <v>8</v>
      </c>
      <c r="F6" s="116">
        <f>MIN(40,SUM(F7+F8+F9+F10+F27))</f>
        <v>0</v>
      </c>
      <c r="G6" s="116">
        <f>MIN(40,SUM(G7+G8+G9+G10+G27))</f>
        <v>0</v>
      </c>
      <c r="H6" s="122"/>
    </row>
    <row r="7" spans="2:8" ht="20.100000000000001" customHeight="1" x14ac:dyDescent="0.3">
      <c r="B7" s="202" t="s">
        <v>22</v>
      </c>
      <c r="C7" s="203"/>
      <c r="D7" s="28"/>
      <c r="E7" s="1"/>
      <c r="F7" s="68">
        <f>IF(OR(D7="",E7=""),0,VLOOKUP(D7,MSI_NO,2,FALSE))</f>
        <v>0</v>
      </c>
      <c r="G7" s="95">
        <f>F7</f>
        <v>0</v>
      </c>
      <c r="H7" s="123"/>
    </row>
    <row r="8" spans="2:8" ht="20.100000000000001" customHeight="1" x14ac:dyDescent="0.3">
      <c r="B8" s="207" t="s">
        <v>23</v>
      </c>
      <c r="C8" s="208"/>
      <c r="D8" s="28"/>
      <c r="E8" s="1"/>
      <c r="F8" s="68">
        <f>IF(OR(D8="",E8=""),0,VLOOKUP(D8,MSI_NO,2,FALSE))</f>
        <v>0</v>
      </c>
      <c r="G8" s="95">
        <f t="shared" ref="G8:G9" si="0">F8</f>
        <v>0</v>
      </c>
      <c r="H8" s="124"/>
    </row>
    <row r="9" spans="2:8" ht="20.100000000000001" customHeight="1" thickBot="1" x14ac:dyDescent="0.35">
      <c r="B9" s="207" t="s">
        <v>24</v>
      </c>
      <c r="C9" s="208"/>
      <c r="D9" s="28"/>
      <c r="E9" s="1"/>
      <c r="F9" s="68">
        <f>IF(OR(D9="",E9=""),0,VLOOKUP(D9,MSI_NO,2,FALSE))</f>
        <v>0</v>
      </c>
      <c r="G9" s="95">
        <f t="shared" si="0"/>
        <v>0</v>
      </c>
      <c r="H9" s="125"/>
    </row>
    <row r="10" spans="2:8" ht="20.100000000000001" customHeight="1" x14ac:dyDescent="0.3">
      <c r="B10" s="209" t="s">
        <v>25</v>
      </c>
      <c r="C10" s="210"/>
      <c r="D10" s="210"/>
      <c r="E10" s="211"/>
      <c r="F10" s="69">
        <f>MIN(12,SUM(F11+F15+F19+F23))</f>
        <v>0</v>
      </c>
      <c r="G10" s="96">
        <f>MIN(12,SUM(G11+G15+G19+G23))</f>
        <v>0</v>
      </c>
    </row>
    <row r="11" spans="2:8" ht="18" customHeight="1" thickBot="1" x14ac:dyDescent="0.35">
      <c r="B11" s="204" t="s">
        <v>26</v>
      </c>
      <c r="C11" s="206"/>
      <c r="D11" s="27" t="s">
        <v>92</v>
      </c>
      <c r="E11" s="60" t="s">
        <v>45</v>
      </c>
      <c r="F11" s="70">
        <f>SUM(F12:F14)</f>
        <v>0</v>
      </c>
      <c r="G11" s="97">
        <f>SUM(G12:G14)</f>
        <v>0</v>
      </c>
    </row>
    <row r="12" spans="2:8" s="30" customFormat="1" ht="16.5" x14ac:dyDescent="0.3">
      <c r="B12" s="200"/>
      <c r="C12" s="201"/>
      <c r="D12" s="28"/>
      <c r="E12" s="1"/>
      <c r="F12" s="71">
        <f>ROUND(IF(AND(B12&lt;&gt;"",E12&lt;&gt;""),D12*(2.5/12),0),3)</f>
        <v>0</v>
      </c>
      <c r="G12" s="91">
        <f>F12</f>
        <v>0</v>
      </c>
      <c r="H12" s="126"/>
    </row>
    <row r="13" spans="2:8" s="30" customFormat="1" ht="16.5" x14ac:dyDescent="0.3">
      <c r="B13" s="200"/>
      <c r="C13" s="201"/>
      <c r="D13" s="28"/>
      <c r="E13" s="1"/>
      <c r="F13" s="71">
        <f>ROUND(IF(AND(B13&lt;&gt;"",E13&lt;&gt;""),D13*(2.5/12),0),3)</f>
        <v>0</v>
      </c>
      <c r="G13" s="91">
        <f t="shared" ref="G13:G14" si="1">F13</f>
        <v>0</v>
      </c>
      <c r="H13" s="127"/>
    </row>
    <row r="14" spans="2:8" s="30" customFormat="1" ht="17.25" thickBot="1" x14ac:dyDescent="0.35">
      <c r="B14" s="200"/>
      <c r="C14" s="201"/>
      <c r="D14" s="28"/>
      <c r="E14" s="1"/>
      <c r="F14" s="71">
        <f>ROUND(IF(AND(B14&lt;&gt;"",E14&lt;&gt;""),D14*(2.5/12),0),3)</f>
        <v>0</v>
      </c>
      <c r="G14" s="91">
        <f t="shared" si="1"/>
        <v>0</v>
      </c>
      <c r="H14" s="128"/>
    </row>
    <row r="15" spans="2:8" ht="18" customHeight="1" x14ac:dyDescent="0.3">
      <c r="B15" s="204" t="s">
        <v>27</v>
      </c>
      <c r="C15" s="206"/>
      <c r="D15" s="27" t="s">
        <v>92</v>
      </c>
      <c r="E15" s="60" t="s">
        <v>45</v>
      </c>
      <c r="F15" s="70">
        <f>SUM(F16:F18)</f>
        <v>0</v>
      </c>
      <c r="G15" s="97">
        <f>SUM(G16:G18)</f>
        <v>0</v>
      </c>
    </row>
    <row r="16" spans="2:8" s="30" customFormat="1" ht="16.5" x14ac:dyDescent="0.3">
      <c r="B16" s="200"/>
      <c r="C16" s="201"/>
      <c r="D16" s="28"/>
      <c r="E16" s="1"/>
      <c r="F16" s="71">
        <f>ROUND(IF(AND(B16&lt;&gt;"",E16&lt;&gt;""),D16*(1.5/12),0),3)</f>
        <v>0</v>
      </c>
      <c r="G16" s="91">
        <f>F16</f>
        <v>0</v>
      </c>
      <c r="H16" s="127"/>
    </row>
    <row r="17" spans="2:8" s="30" customFormat="1" ht="16.5" x14ac:dyDescent="0.3">
      <c r="B17" s="200"/>
      <c r="C17" s="201"/>
      <c r="D17" s="28"/>
      <c r="E17" s="1"/>
      <c r="F17" s="71">
        <f>ROUND(IF(AND(B17&lt;&gt;"",E17&lt;&gt;""),D17*(1.5/12),0),3)</f>
        <v>0</v>
      </c>
      <c r="G17" s="91">
        <f t="shared" ref="G17:G18" si="2">F17</f>
        <v>0</v>
      </c>
      <c r="H17" s="127"/>
    </row>
    <row r="18" spans="2:8" s="30" customFormat="1" ht="16.5" x14ac:dyDescent="0.3">
      <c r="B18" s="200"/>
      <c r="C18" s="201"/>
      <c r="D18" s="28"/>
      <c r="E18" s="1"/>
      <c r="F18" s="71">
        <f t="shared" ref="F18" si="3">ROUND(IF(AND(B18&lt;&gt;"",E18&lt;&gt;""),D18*(1.5/12),0),3)</f>
        <v>0</v>
      </c>
      <c r="G18" s="91">
        <f t="shared" si="2"/>
        <v>0</v>
      </c>
      <c r="H18" s="127"/>
    </row>
    <row r="19" spans="2:8" ht="20.100000000000001" customHeight="1" x14ac:dyDescent="0.3">
      <c r="B19" s="204" t="s">
        <v>28</v>
      </c>
      <c r="C19" s="206"/>
      <c r="D19" s="27" t="s">
        <v>92</v>
      </c>
      <c r="E19" s="60" t="s">
        <v>45</v>
      </c>
      <c r="F19" s="70">
        <f>SUM(F20:F22)</f>
        <v>0</v>
      </c>
      <c r="G19" s="97">
        <f>SUM(G20:G22)</f>
        <v>0</v>
      </c>
    </row>
    <row r="20" spans="2:8" s="30" customFormat="1" ht="20.100000000000001" customHeight="1" x14ac:dyDescent="0.3">
      <c r="B20" s="200"/>
      <c r="C20" s="201"/>
      <c r="D20" s="28"/>
      <c r="E20" s="1"/>
      <c r="F20" s="71">
        <f t="shared" ref="F20:F22" si="4">ROUND(IF(AND(B20&lt;&gt;"",E20&lt;&gt;""),D20*(2.5/12),0),3)</f>
        <v>0</v>
      </c>
      <c r="G20" s="91">
        <f>F20</f>
        <v>0</v>
      </c>
      <c r="H20" s="127"/>
    </row>
    <row r="21" spans="2:8" s="30" customFormat="1" ht="20.100000000000001" customHeight="1" x14ac:dyDescent="0.3">
      <c r="B21" s="200"/>
      <c r="C21" s="201"/>
      <c r="D21" s="28"/>
      <c r="E21" s="1"/>
      <c r="F21" s="71">
        <f t="shared" si="4"/>
        <v>0</v>
      </c>
      <c r="G21" s="91">
        <f t="shared" ref="G21:G22" si="5">F21</f>
        <v>0</v>
      </c>
      <c r="H21" s="127"/>
    </row>
    <row r="22" spans="2:8" s="30" customFormat="1" ht="20.100000000000001" customHeight="1" x14ac:dyDescent="0.3">
      <c r="B22" s="200"/>
      <c r="C22" s="201"/>
      <c r="D22" s="28"/>
      <c r="E22" s="1"/>
      <c r="F22" s="71">
        <f t="shared" si="4"/>
        <v>0</v>
      </c>
      <c r="G22" s="91">
        <f t="shared" si="5"/>
        <v>0</v>
      </c>
      <c r="H22" s="127"/>
    </row>
    <row r="23" spans="2:8" ht="20.100000000000001" customHeight="1" x14ac:dyDescent="0.3">
      <c r="B23" s="204" t="s">
        <v>29</v>
      </c>
      <c r="C23" s="206"/>
      <c r="D23" s="27" t="s">
        <v>92</v>
      </c>
      <c r="E23" s="60" t="s">
        <v>45</v>
      </c>
      <c r="F23" s="70">
        <f>SUM(F24:F26)</f>
        <v>0</v>
      </c>
      <c r="G23" s="97">
        <f>SUM(G24:G26)</f>
        <v>0</v>
      </c>
    </row>
    <row r="24" spans="2:8" s="30" customFormat="1" ht="20.100000000000001" customHeight="1" x14ac:dyDescent="0.3">
      <c r="B24" s="200"/>
      <c r="C24" s="201"/>
      <c r="D24" s="28"/>
      <c r="E24" s="1"/>
      <c r="F24" s="71">
        <f>ROUND(IF(AND(B24&lt;&gt;"",E24&lt;&gt;""),D24*(1.5/12),0),3)</f>
        <v>0</v>
      </c>
      <c r="G24" s="91">
        <f>F24</f>
        <v>0</v>
      </c>
      <c r="H24" s="127"/>
    </row>
    <row r="25" spans="2:8" s="30" customFormat="1" ht="20.100000000000001" customHeight="1" x14ac:dyDescent="0.3">
      <c r="B25" s="200"/>
      <c r="C25" s="201"/>
      <c r="D25" s="28"/>
      <c r="E25" s="1"/>
      <c r="F25" s="71">
        <f t="shared" ref="F25:F26" si="6">ROUND(IF(AND(B25&lt;&gt;"",E25&lt;&gt;""),D25*(1.5/12),0),3)</f>
        <v>0</v>
      </c>
      <c r="G25" s="91">
        <f t="shared" ref="G25:G26" si="7">F25</f>
        <v>0</v>
      </c>
      <c r="H25" s="127"/>
    </row>
    <row r="26" spans="2:8" s="30" customFormat="1" ht="20.100000000000001" customHeight="1" x14ac:dyDescent="0.3">
      <c r="B26" s="200"/>
      <c r="C26" s="201"/>
      <c r="D26" s="28"/>
      <c r="E26" s="1"/>
      <c r="F26" s="71">
        <f t="shared" si="6"/>
        <v>0</v>
      </c>
      <c r="G26" s="91">
        <f t="shared" si="7"/>
        <v>0</v>
      </c>
      <c r="H26" s="127"/>
    </row>
    <row r="27" spans="2:8" ht="20.100000000000001" customHeight="1" x14ac:dyDescent="0.3">
      <c r="B27" s="209" t="s">
        <v>160</v>
      </c>
      <c r="C27" s="210"/>
      <c r="D27" s="210"/>
      <c r="E27" s="211"/>
      <c r="F27" s="69">
        <f>MIN(10,SUM(F28+F34))</f>
        <v>0</v>
      </c>
      <c r="G27" s="96">
        <f>MIN(10,SUM(G28+G34))</f>
        <v>0</v>
      </c>
    </row>
    <row r="28" spans="2:8" ht="20.100000000000001" customHeight="1" x14ac:dyDescent="0.3">
      <c r="B28" s="204" t="s">
        <v>30</v>
      </c>
      <c r="C28" s="205"/>
      <c r="D28" s="27" t="s">
        <v>44</v>
      </c>
      <c r="E28" s="60" t="s">
        <v>45</v>
      </c>
      <c r="F28" s="70">
        <f>SUM(F29:F33)</f>
        <v>0</v>
      </c>
      <c r="G28" s="97">
        <f>SUM(G29:G33)</f>
        <v>0</v>
      </c>
    </row>
    <row r="29" spans="2:8" s="30" customFormat="1" ht="20.100000000000001" customHeight="1" x14ac:dyDescent="0.3">
      <c r="B29" s="200"/>
      <c r="C29" s="201"/>
      <c r="D29" s="28"/>
      <c r="E29" s="1"/>
      <c r="F29" s="71">
        <f>ROUND(IF(AND(B29&lt;&gt;"",E29&lt;&gt;""),D29*(4),0),3)</f>
        <v>0</v>
      </c>
      <c r="G29" s="91">
        <f>F29</f>
        <v>0</v>
      </c>
      <c r="H29" s="127"/>
    </row>
    <row r="30" spans="2:8" s="30" customFormat="1" ht="20.100000000000001" customHeight="1" x14ac:dyDescent="0.3">
      <c r="B30" s="200"/>
      <c r="C30" s="201"/>
      <c r="D30" s="28"/>
      <c r="E30" s="1"/>
      <c r="F30" s="71">
        <f>ROUND(IF(AND(B30&lt;&gt;"",E30&lt;&gt;""),D30*(4),0),3)</f>
        <v>0</v>
      </c>
      <c r="G30" s="91">
        <f t="shared" ref="G30:G31" si="8">F30</f>
        <v>0</v>
      </c>
      <c r="H30" s="127"/>
    </row>
    <row r="31" spans="2:8" s="30" customFormat="1" ht="20.100000000000001" customHeight="1" x14ac:dyDescent="0.3">
      <c r="B31" s="200"/>
      <c r="C31" s="201"/>
      <c r="D31" s="28"/>
      <c r="E31" s="1"/>
      <c r="F31" s="71">
        <f>ROUND(IF(AND(B31&lt;&gt;"",E31&lt;&gt;""),D31*(4),0),3)</f>
        <v>0</v>
      </c>
      <c r="G31" s="91">
        <f t="shared" si="8"/>
        <v>0</v>
      </c>
      <c r="H31" s="127"/>
    </row>
    <row r="32" spans="2:8" s="30" customFormat="1" ht="20.100000000000001" customHeight="1" x14ac:dyDescent="0.3">
      <c r="B32" s="200"/>
      <c r="C32" s="201"/>
      <c r="D32" s="28"/>
      <c r="E32" s="1"/>
      <c r="F32" s="71">
        <f t="shared" ref="F32" si="9">ROUND(IF(AND(B32&lt;&gt;"",E32&lt;&gt;""),D32*(4),0),3)</f>
        <v>0</v>
      </c>
      <c r="G32" s="91">
        <f t="shared" ref="G32:G33" si="10">F32</f>
        <v>0</v>
      </c>
      <c r="H32" s="127"/>
    </row>
    <row r="33" spans="2:8" s="30" customFormat="1" ht="20.100000000000001" customHeight="1" x14ac:dyDescent="0.3">
      <c r="B33" s="200"/>
      <c r="C33" s="201"/>
      <c r="D33" s="28"/>
      <c r="E33" s="1"/>
      <c r="F33" s="71">
        <f t="shared" ref="F33" si="11">ROUND(IF(AND(B33&lt;&gt;"",E33&lt;&gt;""),D33*(4),0),3)</f>
        <v>0</v>
      </c>
      <c r="G33" s="91">
        <f t="shared" si="10"/>
        <v>0</v>
      </c>
      <c r="H33" s="127"/>
    </row>
    <row r="34" spans="2:8" ht="20.100000000000001" customHeight="1" x14ac:dyDescent="0.3">
      <c r="B34" s="204" t="s">
        <v>31</v>
      </c>
      <c r="C34" s="205"/>
      <c r="D34" s="27" t="s">
        <v>44</v>
      </c>
      <c r="E34" s="60" t="s">
        <v>45</v>
      </c>
      <c r="F34" s="70">
        <f>SUM(F35:F39)</f>
        <v>0</v>
      </c>
      <c r="G34" s="97">
        <f>SUM(G35:G39)</f>
        <v>0</v>
      </c>
    </row>
    <row r="35" spans="2:8" s="30" customFormat="1" ht="20.100000000000001" customHeight="1" x14ac:dyDescent="0.3">
      <c r="B35" s="200"/>
      <c r="C35" s="201"/>
      <c r="D35" s="28"/>
      <c r="E35" s="1"/>
      <c r="F35" s="71">
        <f>ROUND(IF(AND(B35&lt;&gt;"",E35&lt;&gt;""),D35*(2),0),3)</f>
        <v>0</v>
      </c>
      <c r="G35" s="91">
        <f>F35</f>
        <v>0</v>
      </c>
      <c r="H35" s="127"/>
    </row>
    <row r="36" spans="2:8" s="30" customFormat="1" ht="20.100000000000001" customHeight="1" x14ac:dyDescent="0.3">
      <c r="B36" s="200"/>
      <c r="C36" s="201"/>
      <c r="D36" s="28"/>
      <c r="E36" s="1"/>
      <c r="F36" s="71">
        <f t="shared" ref="F36:F37" si="12">ROUND(IF(AND(B36&lt;&gt;"",E36&lt;&gt;""),D36*(2),0),3)</f>
        <v>0</v>
      </c>
      <c r="G36" s="91">
        <f t="shared" ref="G36:G37" si="13">F36</f>
        <v>0</v>
      </c>
      <c r="H36" s="127"/>
    </row>
    <row r="37" spans="2:8" s="30" customFormat="1" ht="20.100000000000001" customHeight="1" x14ac:dyDescent="0.3">
      <c r="B37" s="200"/>
      <c r="C37" s="201"/>
      <c r="D37" s="28"/>
      <c r="E37" s="1"/>
      <c r="F37" s="71">
        <f t="shared" si="12"/>
        <v>0</v>
      </c>
      <c r="G37" s="91">
        <f t="shared" si="13"/>
        <v>0</v>
      </c>
      <c r="H37" s="127"/>
    </row>
    <row r="38" spans="2:8" s="30" customFormat="1" ht="20.100000000000001" customHeight="1" x14ac:dyDescent="0.3">
      <c r="B38" s="200"/>
      <c r="C38" s="201"/>
      <c r="D38" s="28"/>
      <c r="E38" s="1"/>
      <c r="F38" s="71">
        <f t="shared" ref="F38" si="14">ROUND(IF(AND(B38&lt;&gt;"",E38&lt;&gt;""),D38*(2),0),3)</f>
        <v>0</v>
      </c>
      <c r="G38" s="91">
        <f t="shared" ref="G38:G39" si="15">F38</f>
        <v>0</v>
      </c>
      <c r="H38" s="127"/>
    </row>
    <row r="39" spans="2:8" s="30" customFormat="1" ht="20.100000000000001" customHeight="1" thickBot="1" x14ac:dyDescent="0.35">
      <c r="B39" s="198"/>
      <c r="C39" s="199"/>
      <c r="D39" s="73"/>
      <c r="E39" s="2"/>
      <c r="F39" s="72">
        <f t="shared" ref="F39" si="16">ROUND(IF(AND(B39&lt;&gt;"",E39&lt;&gt;""),D39*(2),0),3)</f>
        <v>0</v>
      </c>
      <c r="G39" s="94">
        <f t="shared" si="15"/>
        <v>0</v>
      </c>
      <c r="H39" s="127"/>
    </row>
    <row r="40" spans="2:8" ht="18.75" thickBot="1" x14ac:dyDescent="0.35">
      <c r="B40" s="186" t="s">
        <v>126</v>
      </c>
      <c r="C40" s="187"/>
      <c r="D40" s="187"/>
      <c r="E40" s="188"/>
      <c r="F40" s="31"/>
      <c r="G40" s="31"/>
    </row>
    <row r="41" spans="2:8" ht="30" customHeight="1" x14ac:dyDescent="0.3">
      <c r="B41" s="189"/>
      <c r="C41" s="190"/>
      <c r="D41" s="190"/>
      <c r="E41" s="191"/>
    </row>
    <row r="42" spans="2:8" ht="30" customHeight="1" x14ac:dyDescent="0.3">
      <c r="B42" s="192"/>
      <c r="C42" s="193"/>
      <c r="D42" s="193"/>
      <c r="E42" s="194"/>
    </row>
    <row r="43" spans="2:8" ht="30" customHeight="1" thickBot="1" x14ac:dyDescent="0.35">
      <c r="B43" s="195"/>
      <c r="C43" s="196"/>
      <c r="D43" s="196"/>
      <c r="E43" s="197"/>
    </row>
    <row r="44" spans="2:8" ht="28.5" customHeight="1" x14ac:dyDescent="0.3">
      <c r="B44" s="222" t="s">
        <v>161</v>
      </c>
      <c r="C44" s="222"/>
      <c r="D44" s="222"/>
      <c r="E44" s="222"/>
    </row>
  </sheetData>
  <sheetProtection algorithmName="SHA-512" hashValue="oBCuUkQKMJpHa2E6BU4fBiBbziGkU6lAaX4RHgX8lL+wliS4Yl9mH1EJmtHU8+RH0tAuPWC1fSZq+KUHz6QtTA==" saltValue="Wdp5N5nMbvn+qd4X6LJ1uQ==" spinCount="100000" sheet="1" insertRows="0" deleteRows="0" selectLockedCells="1"/>
  <mergeCells count="41">
    <mergeCell ref="B44:E44"/>
    <mergeCell ref="B38:C38"/>
    <mergeCell ref="B16:C16"/>
    <mergeCell ref="B20:C20"/>
    <mergeCell ref="B24:C24"/>
    <mergeCell ref="B17:C17"/>
    <mergeCell ref="B18:C18"/>
    <mergeCell ref="B27:E27"/>
    <mergeCell ref="B21:C21"/>
    <mergeCell ref="B22:C22"/>
    <mergeCell ref="B25:C25"/>
    <mergeCell ref="B26:C26"/>
    <mergeCell ref="B33:C33"/>
    <mergeCell ref="B30:C30"/>
    <mergeCell ref="B36:C36"/>
    <mergeCell ref="B31:C31"/>
    <mergeCell ref="B37:C37"/>
    <mergeCell ref="B10:E10"/>
    <mergeCell ref="B32:C32"/>
    <mergeCell ref="G2:G5"/>
    <mergeCell ref="B13:C13"/>
    <mergeCell ref="B14:C14"/>
    <mergeCell ref="D4:E4"/>
    <mergeCell ref="C4:C5"/>
    <mergeCell ref="F2:F5"/>
    <mergeCell ref="H2:H5"/>
    <mergeCell ref="B40:E40"/>
    <mergeCell ref="B41:E43"/>
    <mergeCell ref="B39:C39"/>
    <mergeCell ref="B29:C29"/>
    <mergeCell ref="B35:C35"/>
    <mergeCell ref="B7:C7"/>
    <mergeCell ref="B28:C28"/>
    <mergeCell ref="B34:C34"/>
    <mergeCell ref="B11:C11"/>
    <mergeCell ref="B15:C15"/>
    <mergeCell ref="B19:C19"/>
    <mergeCell ref="B23:C23"/>
    <mergeCell ref="B8:C8"/>
    <mergeCell ref="B9:C9"/>
    <mergeCell ref="B12:C12"/>
  </mergeCells>
  <dataValidations count="4">
    <dataValidation type="list" allowBlank="1" showInputMessage="1" showErrorMessage="1" promptTitle="Ayuda" prompt="Inserte SI o NO de la lista desplegable" sqref="D8:D9" xr:uid="{00000000-0002-0000-0200-000000000000}">
      <formula1>SI_NO</formula1>
    </dataValidation>
    <dataValidation type="list" allowBlank="1" showInputMessage="1" showErrorMessage="1" promptTitle="Ayuda:" prompt="Inserte SI o NO de la lista desplegable" sqref="D7" xr:uid="{00000000-0002-0000-0200-000002000000}">
      <formula1>SI_NO</formula1>
    </dataValidation>
    <dataValidation type="whole" operator="greaterThanOrEqual" allowBlank="1" showInputMessage="1" showErrorMessage="1" errorTitle="Corrija el dato" error="Por favor, introduzca un número entero mayor que 1" promptTitle="Dato no válido" prompt="Introduzca un número entero mayor que 1" sqref="D12:D14 D16:D18 D20:D22 D24:D26" xr:uid="{D118491F-8229-4BFB-9ECC-C5F4F00A100B}">
      <formula1>1</formula1>
    </dataValidation>
    <dataValidation type="decimal" operator="greaterThanOrEqual" allowBlank="1" showInputMessage="1" showErrorMessage="1" errorTitle="Corrija el dato" error="Por favor introduzca un número entero o decimal mayor o igual a 1" promptTitle="Dato de entrada" prompt="Por favor introduzca un número entero o decimal mayor o igual a 1" sqref="D29:D33 D35:D39" xr:uid="{27A08B02-6070-4AF3-8D7C-F94EDB68154E}">
      <formula1>1</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P166"/>
  <sheetViews>
    <sheetView workbookViewId="0">
      <selection activeCell="B27" sqref="B27:F27"/>
    </sheetView>
  </sheetViews>
  <sheetFormatPr baseColWidth="10" defaultColWidth="9.140625" defaultRowHeight="30" customHeight="1" x14ac:dyDescent="0.3"/>
  <cols>
    <col min="1" max="1" width="1.5703125" style="31" customWidth="1"/>
    <col min="2" max="2" width="44.42578125" style="38" customWidth="1"/>
    <col min="3" max="3" width="14.5703125" style="31" customWidth="1"/>
    <col min="4" max="4" width="17.140625" style="31" customWidth="1"/>
    <col min="5" max="5" width="14.5703125" style="31" customWidth="1"/>
    <col min="6" max="6" width="16.5703125" style="31" customWidth="1"/>
    <col min="7" max="7" width="14" style="31" customWidth="1"/>
    <col min="8" max="8" width="13.5703125" style="31" customWidth="1"/>
    <col min="9" max="9" width="16.85546875" style="31" customWidth="1"/>
    <col min="10" max="10" width="12.42578125" style="31" customWidth="1"/>
    <col min="11" max="11" width="18.28515625" style="31" customWidth="1"/>
    <col min="12" max="12" width="15.28515625" style="31" hidden="1" customWidth="1"/>
    <col min="13" max="13" width="15.42578125" style="31" hidden="1" customWidth="1"/>
    <col min="14" max="14" width="20.85546875" style="32" hidden="1" customWidth="1"/>
    <col min="15" max="15" width="18.28515625" style="32" hidden="1" customWidth="1"/>
    <col min="16" max="16384" width="9.140625" style="31"/>
  </cols>
  <sheetData>
    <row r="1" spans="2:16" ht="11.25" customHeight="1" thickBot="1" x14ac:dyDescent="0.35">
      <c r="B1" s="31"/>
    </row>
    <row r="2" spans="2:16" ht="21" customHeight="1" x14ac:dyDescent="0.3">
      <c r="B2" s="33"/>
      <c r="C2" s="280" t="s">
        <v>0</v>
      </c>
      <c r="D2" s="280"/>
      <c r="E2" s="280"/>
      <c r="F2" s="280"/>
      <c r="G2" s="280"/>
      <c r="H2" s="280"/>
      <c r="I2" s="280"/>
      <c r="J2" s="280"/>
      <c r="K2" s="281"/>
      <c r="L2" s="266" t="s">
        <v>117</v>
      </c>
      <c r="M2" s="212" t="s">
        <v>118</v>
      </c>
    </row>
    <row r="3" spans="2:16" ht="18.75" customHeight="1" x14ac:dyDescent="0.3">
      <c r="B3" s="35"/>
      <c r="C3" s="282" t="s">
        <v>102</v>
      </c>
      <c r="D3" s="282"/>
      <c r="E3" s="282"/>
      <c r="F3" s="282"/>
      <c r="G3" s="282"/>
      <c r="H3" s="282"/>
      <c r="I3" s="282"/>
      <c r="J3" s="282"/>
      <c r="K3" s="283"/>
      <c r="L3" s="267"/>
      <c r="M3" s="213"/>
    </row>
    <row r="4" spans="2:16" ht="17.25" customHeight="1" x14ac:dyDescent="0.3">
      <c r="B4" s="35"/>
      <c r="C4" s="284" t="str">
        <f>CONCATENATE(IF(SOL_NOMBRE&lt;&gt;"",UPPER(SOL_NOMBRE),"")," ",UPPER(SOL_APELLIDOS),IF(SOL_NIF&lt;&gt;"", CONCATENATE(" ( ",    SOL_NIF," ) "),""))</f>
        <v xml:space="preserve"> </v>
      </c>
      <c r="D4" s="284"/>
      <c r="E4" s="284"/>
      <c r="F4" s="284"/>
      <c r="G4" s="284"/>
      <c r="H4" s="80"/>
      <c r="I4" s="81" t="str">
        <f>IF( AND(SOL_FECHA_INI&lt;&gt;"",SOL_FECHA_FIN&lt;&gt;""),"Intervalo de fechas evaluable","")</f>
        <v/>
      </c>
      <c r="J4" s="81"/>
      <c r="K4" s="141"/>
      <c r="L4" s="267"/>
      <c r="M4" s="213"/>
    </row>
    <row r="5" spans="2:16" ht="24.75" customHeight="1" thickBot="1" x14ac:dyDescent="0.35">
      <c r="B5" s="77"/>
      <c r="C5" s="285"/>
      <c r="D5" s="285"/>
      <c r="E5" s="285"/>
      <c r="F5" s="285"/>
      <c r="G5" s="285"/>
      <c r="H5" s="82"/>
      <c r="I5" s="83" t="str">
        <f>IF(ISBLANK(SOL_FECHA_INI),"",SOL_FECHA_INI)</f>
        <v/>
      </c>
      <c r="J5" s="83" t="str">
        <f>IF(ISBLANK(SOL_FECHA_FIN),"",SOL_FECHA_FIN+365)</f>
        <v/>
      </c>
      <c r="K5" s="142"/>
      <c r="L5" s="268"/>
      <c r="M5" s="214"/>
    </row>
    <row r="6" spans="2:16" s="37" customFormat="1" ht="38.25" customHeight="1" thickBot="1" x14ac:dyDescent="0.35">
      <c r="B6" s="42" t="s">
        <v>10</v>
      </c>
      <c r="C6" s="43"/>
      <c r="D6" s="43"/>
      <c r="E6" s="43"/>
      <c r="F6" s="43"/>
      <c r="G6" s="43"/>
      <c r="H6" s="43"/>
      <c r="I6" s="43"/>
      <c r="J6" s="43"/>
      <c r="K6" s="44"/>
      <c r="L6" s="134">
        <f>SUM(L7+L51+L67+L73+L114)</f>
        <v>0</v>
      </c>
      <c r="M6" s="117">
        <f>SUM(M7+M51+M67+M73+M114)</f>
        <v>0</v>
      </c>
      <c r="N6" s="121"/>
      <c r="O6" s="121"/>
    </row>
    <row r="7" spans="2:16" s="37" customFormat="1" ht="38.25" customHeight="1" thickBot="1" x14ac:dyDescent="0.35">
      <c r="B7" s="242" t="s">
        <v>62</v>
      </c>
      <c r="C7" s="243"/>
      <c r="D7" s="243"/>
      <c r="E7" s="243"/>
      <c r="F7" s="243"/>
      <c r="G7" s="243"/>
      <c r="H7" s="243"/>
      <c r="I7" s="243"/>
      <c r="J7" s="243"/>
      <c r="K7" s="244"/>
      <c r="L7" s="135">
        <f>SUM(L8+L16+L22+L29+L34)</f>
        <v>0</v>
      </c>
      <c r="M7" s="109">
        <f>SUM(M8+M16+M22+M29+M34)</f>
        <v>0</v>
      </c>
      <c r="N7" s="121"/>
      <c r="O7" s="121"/>
    </row>
    <row r="8" spans="2:16" s="37" customFormat="1" ht="18" customHeight="1" x14ac:dyDescent="0.25">
      <c r="B8" s="235" t="s">
        <v>63</v>
      </c>
      <c r="C8" s="236"/>
      <c r="D8" s="236"/>
      <c r="E8" s="236"/>
      <c r="F8" s="236"/>
      <c r="G8" s="236"/>
      <c r="H8" s="236"/>
      <c r="I8" s="236"/>
      <c r="J8" s="236"/>
      <c r="K8" s="237"/>
      <c r="L8" s="279">
        <f>SUM(L10:L15)</f>
        <v>0</v>
      </c>
      <c r="M8" s="271">
        <f>SUM(M10:M15)</f>
        <v>0</v>
      </c>
      <c r="N8" s="300" t="s">
        <v>125</v>
      </c>
      <c r="O8" s="183"/>
      <c r="P8" s="84"/>
    </row>
    <row r="9" spans="2:16" ht="27.75" customHeight="1" x14ac:dyDescent="0.25">
      <c r="B9" s="234" t="s">
        <v>11</v>
      </c>
      <c r="C9" s="233"/>
      <c r="D9" s="233"/>
      <c r="E9" s="233"/>
      <c r="F9" s="233"/>
      <c r="G9" s="233"/>
      <c r="H9" s="233" t="s">
        <v>16</v>
      </c>
      <c r="I9" s="233"/>
      <c r="J9" s="130" t="s">
        <v>12</v>
      </c>
      <c r="K9" s="46" t="s">
        <v>14</v>
      </c>
      <c r="L9" s="279"/>
      <c r="M9" s="271"/>
      <c r="N9" s="301"/>
      <c r="O9" s="302"/>
      <c r="P9" s="84"/>
    </row>
    <row r="10" spans="2:16" s="30" customFormat="1" ht="20.100000000000001" customHeight="1" x14ac:dyDescent="0.3">
      <c r="B10" s="227"/>
      <c r="C10" s="225"/>
      <c r="D10" s="225"/>
      <c r="E10" s="225"/>
      <c r="F10" s="225"/>
      <c r="G10" s="226"/>
      <c r="H10" s="224"/>
      <c r="I10" s="226"/>
      <c r="J10" s="129"/>
      <c r="K10" s="1"/>
      <c r="L10" s="58">
        <f>IF(AND(B10&lt;&gt;"",K10&lt;&gt;""),10,0)</f>
        <v>0</v>
      </c>
      <c r="M10" s="91">
        <f>L10</f>
        <v>0</v>
      </c>
      <c r="N10" s="289"/>
      <c r="O10" s="290"/>
      <c r="P10" s="106"/>
    </row>
    <row r="11" spans="2:16" s="30" customFormat="1" ht="20.100000000000001" customHeight="1" x14ac:dyDescent="0.3">
      <c r="B11" s="227"/>
      <c r="C11" s="225"/>
      <c r="D11" s="225"/>
      <c r="E11" s="225"/>
      <c r="F11" s="225"/>
      <c r="G11" s="226"/>
      <c r="H11" s="224"/>
      <c r="I11" s="226"/>
      <c r="J11" s="129"/>
      <c r="K11" s="1"/>
      <c r="L11" s="58">
        <f>IF(AND(B11&lt;&gt;"",K11&lt;&gt;""),10,0)</f>
        <v>0</v>
      </c>
      <c r="M11" s="91">
        <f t="shared" ref="M11:M15" si="0">L11</f>
        <v>0</v>
      </c>
      <c r="N11" s="289"/>
      <c r="O11" s="290"/>
      <c r="P11" s="106"/>
    </row>
    <row r="12" spans="2:16" s="30" customFormat="1" ht="20.100000000000001" customHeight="1" x14ac:dyDescent="0.3">
      <c r="B12" s="227"/>
      <c r="C12" s="225"/>
      <c r="D12" s="225"/>
      <c r="E12" s="225"/>
      <c r="F12" s="225"/>
      <c r="G12" s="226"/>
      <c r="H12" s="224"/>
      <c r="I12" s="226"/>
      <c r="J12" s="129"/>
      <c r="K12" s="1"/>
      <c r="L12" s="58">
        <f>IF(AND(B12&lt;&gt;"",K12&lt;&gt;""),10,0)</f>
        <v>0</v>
      </c>
      <c r="M12" s="91">
        <f t="shared" si="0"/>
        <v>0</v>
      </c>
      <c r="N12" s="289"/>
      <c r="O12" s="290"/>
      <c r="P12" s="106"/>
    </row>
    <row r="13" spans="2:16" s="30" customFormat="1" ht="20.100000000000001" customHeight="1" x14ac:dyDescent="0.3">
      <c r="B13" s="227"/>
      <c r="C13" s="225"/>
      <c r="D13" s="225"/>
      <c r="E13" s="225"/>
      <c r="F13" s="225"/>
      <c r="G13" s="226"/>
      <c r="H13" s="224"/>
      <c r="I13" s="226"/>
      <c r="J13" s="129"/>
      <c r="K13" s="1"/>
      <c r="L13" s="58">
        <f>IF(AND(B13&lt;&gt;"",K13&lt;&gt;""),10,0)</f>
        <v>0</v>
      </c>
      <c r="M13" s="91">
        <f t="shared" ref="M13:M14" si="1">L13</f>
        <v>0</v>
      </c>
      <c r="N13" s="289"/>
      <c r="O13" s="290"/>
    </row>
    <row r="14" spans="2:16" s="30" customFormat="1" ht="20.100000000000001" customHeight="1" x14ac:dyDescent="0.3">
      <c r="B14" s="227"/>
      <c r="C14" s="225"/>
      <c r="D14" s="225"/>
      <c r="E14" s="225"/>
      <c r="F14" s="225"/>
      <c r="G14" s="226"/>
      <c r="H14" s="224"/>
      <c r="I14" s="226"/>
      <c r="J14" s="129"/>
      <c r="K14" s="1"/>
      <c r="L14" s="58">
        <f>IF(AND(B14&lt;&gt;"",K14&lt;&gt;""),10,0)</f>
        <v>0</v>
      </c>
      <c r="M14" s="91">
        <f t="shared" si="1"/>
        <v>0</v>
      </c>
      <c r="N14" s="289"/>
      <c r="O14" s="290"/>
    </row>
    <row r="15" spans="2:16" s="30" customFormat="1" ht="20.100000000000001" customHeight="1" thickBot="1" x14ac:dyDescent="0.35">
      <c r="B15" s="227"/>
      <c r="C15" s="225"/>
      <c r="D15" s="225"/>
      <c r="E15" s="225"/>
      <c r="F15" s="225"/>
      <c r="G15" s="226"/>
      <c r="H15" s="224"/>
      <c r="I15" s="226"/>
      <c r="J15" s="129"/>
      <c r="K15" s="1"/>
      <c r="L15" s="58">
        <f t="shared" ref="L15" si="2">IF(AND(B15&lt;&gt;"",K15&lt;&gt;""),10,0)</f>
        <v>0</v>
      </c>
      <c r="M15" s="91">
        <f t="shared" si="0"/>
        <v>0</v>
      </c>
      <c r="N15" s="291"/>
      <c r="O15" s="292"/>
    </row>
    <row r="16" spans="2:16" s="37" customFormat="1" ht="18" x14ac:dyDescent="0.3">
      <c r="B16" s="286" t="s">
        <v>64</v>
      </c>
      <c r="C16" s="287"/>
      <c r="D16" s="287"/>
      <c r="E16" s="287"/>
      <c r="F16" s="287"/>
      <c r="G16" s="287"/>
      <c r="H16" s="287"/>
      <c r="I16" s="287"/>
      <c r="J16" s="287"/>
      <c r="K16" s="288"/>
      <c r="L16" s="265">
        <f>SUM(L18:L21)</f>
        <v>0</v>
      </c>
      <c r="M16" s="272">
        <f>SUM(M18:M21)</f>
        <v>0</v>
      </c>
      <c r="N16" s="297"/>
      <c r="O16" s="297"/>
    </row>
    <row r="17" spans="2:15" ht="27.75" customHeight="1" thickBot="1" x14ac:dyDescent="0.35">
      <c r="B17" s="234" t="s">
        <v>11</v>
      </c>
      <c r="C17" s="233"/>
      <c r="D17" s="233"/>
      <c r="E17" s="233"/>
      <c r="F17" s="233"/>
      <c r="G17" s="233"/>
      <c r="H17" s="233" t="s">
        <v>16</v>
      </c>
      <c r="I17" s="233"/>
      <c r="J17" s="130" t="s">
        <v>12</v>
      </c>
      <c r="K17" s="46" t="s">
        <v>14</v>
      </c>
      <c r="L17" s="264"/>
      <c r="M17" s="270"/>
      <c r="N17" s="297"/>
      <c r="O17" s="297"/>
    </row>
    <row r="18" spans="2:15" s="30" customFormat="1" ht="20.100000000000001" customHeight="1" x14ac:dyDescent="0.3">
      <c r="B18" s="227"/>
      <c r="C18" s="225"/>
      <c r="D18" s="225"/>
      <c r="E18" s="225"/>
      <c r="F18" s="225"/>
      <c r="G18" s="226"/>
      <c r="H18" s="224"/>
      <c r="I18" s="226"/>
      <c r="J18" s="129"/>
      <c r="K18" s="1"/>
      <c r="L18" s="58">
        <f>IF(AND(B18&lt;&gt;"",K18&lt;&gt;""),4,0)</f>
        <v>0</v>
      </c>
      <c r="M18" s="91">
        <f>L18</f>
        <v>0</v>
      </c>
      <c r="N18" s="298"/>
      <c r="O18" s="299"/>
    </row>
    <row r="19" spans="2:15" s="30" customFormat="1" ht="20.100000000000001" customHeight="1" x14ac:dyDescent="0.3">
      <c r="B19" s="227"/>
      <c r="C19" s="225"/>
      <c r="D19" s="225"/>
      <c r="E19" s="225"/>
      <c r="F19" s="225"/>
      <c r="G19" s="226"/>
      <c r="H19" s="224"/>
      <c r="I19" s="226"/>
      <c r="J19" s="129"/>
      <c r="K19" s="1"/>
      <c r="L19" s="58">
        <f>IF(AND(B19&lt;&gt;"",K19&lt;&gt;""),4,0)</f>
        <v>0</v>
      </c>
      <c r="M19" s="91">
        <f t="shared" ref="M19:M21" si="3">L19</f>
        <v>0</v>
      </c>
      <c r="N19" s="289"/>
      <c r="O19" s="290"/>
    </row>
    <row r="20" spans="2:15" s="30" customFormat="1" ht="20.100000000000001" customHeight="1" x14ac:dyDescent="0.3">
      <c r="B20" s="227"/>
      <c r="C20" s="225"/>
      <c r="D20" s="225"/>
      <c r="E20" s="225"/>
      <c r="F20" s="225"/>
      <c r="G20" s="226"/>
      <c r="H20" s="224"/>
      <c r="I20" s="226"/>
      <c r="J20" s="129"/>
      <c r="K20" s="1"/>
      <c r="L20" s="58">
        <f t="shared" ref="L20" si="4">IF(AND(B20&lt;&gt;"",K20&lt;&gt;""),4,0)</f>
        <v>0</v>
      </c>
      <c r="M20" s="91">
        <f t="shared" si="3"/>
        <v>0</v>
      </c>
      <c r="N20" s="289"/>
      <c r="O20" s="290"/>
    </row>
    <row r="21" spans="2:15" s="30" customFormat="1" ht="20.100000000000001" customHeight="1" thickBot="1" x14ac:dyDescent="0.35">
      <c r="B21" s="227"/>
      <c r="C21" s="225"/>
      <c r="D21" s="225"/>
      <c r="E21" s="225"/>
      <c r="F21" s="225"/>
      <c r="G21" s="226"/>
      <c r="H21" s="224"/>
      <c r="I21" s="226"/>
      <c r="J21" s="129"/>
      <c r="K21" s="1"/>
      <c r="L21" s="58">
        <f t="shared" ref="L21" si="5">IF(AND(B21&lt;&gt;"",K21&lt;&gt;""),4,0)</f>
        <v>0</v>
      </c>
      <c r="M21" s="91">
        <f t="shared" si="3"/>
        <v>0</v>
      </c>
      <c r="N21" s="291"/>
      <c r="O21" s="292"/>
    </row>
    <row r="22" spans="2:15" s="37" customFormat="1" ht="23.25" customHeight="1" x14ac:dyDescent="0.3">
      <c r="B22" s="47" t="s">
        <v>65</v>
      </c>
      <c r="C22" s="48"/>
      <c r="D22" s="48"/>
      <c r="E22" s="48"/>
      <c r="F22" s="48"/>
      <c r="G22" s="48"/>
      <c r="H22" s="48"/>
      <c r="I22" s="48"/>
      <c r="J22" s="48"/>
      <c r="K22" s="143"/>
      <c r="L22" s="265">
        <f>SUM(L24:L28)</f>
        <v>0</v>
      </c>
      <c r="M22" s="272">
        <f>SUM(M24:M28)</f>
        <v>0</v>
      </c>
      <c r="N22" s="297"/>
      <c r="O22" s="297"/>
    </row>
    <row r="23" spans="2:15" ht="27.75" customHeight="1" x14ac:dyDescent="0.3">
      <c r="B23" s="234" t="s">
        <v>11</v>
      </c>
      <c r="C23" s="233"/>
      <c r="D23" s="233"/>
      <c r="E23" s="233"/>
      <c r="F23" s="233"/>
      <c r="G23" s="101" t="s">
        <v>15</v>
      </c>
      <c r="H23" s="233" t="s">
        <v>16</v>
      </c>
      <c r="I23" s="233"/>
      <c r="J23" s="130" t="s">
        <v>12</v>
      </c>
      <c r="K23" s="46" t="s">
        <v>14</v>
      </c>
      <c r="L23" s="264"/>
      <c r="M23" s="270"/>
      <c r="N23" s="297"/>
      <c r="O23" s="297"/>
    </row>
    <row r="24" spans="2:15" s="30" customFormat="1" ht="20.100000000000001" customHeight="1" x14ac:dyDescent="0.3">
      <c r="B24" s="227"/>
      <c r="C24" s="225"/>
      <c r="D24" s="225"/>
      <c r="E24" s="225"/>
      <c r="F24" s="226"/>
      <c r="G24" s="104"/>
      <c r="H24" s="224"/>
      <c r="I24" s="226"/>
      <c r="J24" s="129"/>
      <c r="K24" s="1"/>
      <c r="L24" s="58">
        <f t="shared" ref="L24:L26" si="6">IF(AND(B24&lt;&gt;"",K24&lt;&gt;""),6,0)</f>
        <v>0</v>
      </c>
      <c r="M24" s="91">
        <f t="shared" ref="M24:M28" si="7">L24</f>
        <v>0</v>
      </c>
      <c r="N24" s="289"/>
      <c r="O24" s="290"/>
    </row>
    <row r="25" spans="2:15" s="30" customFormat="1" ht="20.100000000000001" customHeight="1" x14ac:dyDescent="0.3">
      <c r="B25" s="227"/>
      <c r="C25" s="225"/>
      <c r="D25" s="225"/>
      <c r="E25" s="225"/>
      <c r="F25" s="226"/>
      <c r="G25" s="104"/>
      <c r="H25" s="224"/>
      <c r="I25" s="226"/>
      <c r="J25" s="129"/>
      <c r="K25" s="1"/>
      <c r="L25" s="58">
        <f t="shared" si="6"/>
        <v>0</v>
      </c>
      <c r="M25" s="91">
        <f t="shared" si="7"/>
        <v>0</v>
      </c>
      <c r="N25" s="289"/>
      <c r="O25" s="290"/>
    </row>
    <row r="26" spans="2:15" s="30" customFormat="1" ht="20.100000000000001" customHeight="1" x14ac:dyDescent="0.3">
      <c r="B26" s="227"/>
      <c r="C26" s="225"/>
      <c r="D26" s="225"/>
      <c r="E26" s="225"/>
      <c r="F26" s="226"/>
      <c r="G26" s="104"/>
      <c r="H26" s="224"/>
      <c r="I26" s="226"/>
      <c r="J26" s="129"/>
      <c r="K26" s="1"/>
      <c r="L26" s="58">
        <f t="shared" si="6"/>
        <v>0</v>
      </c>
      <c r="M26" s="91">
        <f t="shared" si="7"/>
        <v>0</v>
      </c>
      <c r="N26" s="289"/>
      <c r="O26" s="290"/>
    </row>
    <row r="27" spans="2:15" s="30" customFormat="1" ht="20.100000000000001" customHeight="1" x14ac:dyDescent="0.3">
      <c r="B27" s="227"/>
      <c r="C27" s="225"/>
      <c r="D27" s="225"/>
      <c r="E27" s="225"/>
      <c r="F27" s="226"/>
      <c r="G27" s="104"/>
      <c r="H27" s="224"/>
      <c r="I27" s="226"/>
      <c r="J27" s="129"/>
      <c r="K27" s="1"/>
      <c r="L27" s="58">
        <f t="shared" ref="L27" si="8">IF(AND(B27&lt;&gt;"",K27&lt;&gt;""),6,0)</f>
        <v>0</v>
      </c>
      <c r="M27" s="91">
        <f t="shared" si="7"/>
        <v>0</v>
      </c>
      <c r="N27" s="289"/>
      <c r="O27" s="290"/>
    </row>
    <row r="28" spans="2:15" s="30" customFormat="1" ht="20.100000000000001" customHeight="1" x14ac:dyDescent="0.3">
      <c r="B28" s="227"/>
      <c r="C28" s="225"/>
      <c r="D28" s="225"/>
      <c r="E28" s="225"/>
      <c r="F28" s="226"/>
      <c r="G28" s="104"/>
      <c r="H28" s="224"/>
      <c r="I28" s="226"/>
      <c r="J28" s="129"/>
      <c r="K28" s="1"/>
      <c r="L28" s="58">
        <f t="shared" ref="L28" si="9">IF(AND(B28&lt;&gt;"",K28&lt;&gt;""),6,0)</f>
        <v>0</v>
      </c>
      <c r="M28" s="91">
        <f t="shared" si="7"/>
        <v>0</v>
      </c>
      <c r="N28" s="289"/>
      <c r="O28" s="290"/>
    </row>
    <row r="29" spans="2:15" s="37" customFormat="1" ht="23.25" customHeight="1" x14ac:dyDescent="0.3">
      <c r="B29" s="47" t="s">
        <v>66</v>
      </c>
      <c r="C29" s="48"/>
      <c r="D29" s="48"/>
      <c r="E29" s="48"/>
      <c r="F29" s="48"/>
      <c r="G29" s="48"/>
      <c r="H29" s="48"/>
      <c r="I29" s="48"/>
      <c r="J29" s="48"/>
      <c r="K29" s="143"/>
      <c r="L29" s="265">
        <f>SUM(L31:L33)</f>
        <v>0</v>
      </c>
      <c r="M29" s="272">
        <f>SUM(M31:M33)</f>
        <v>0</v>
      </c>
      <c r="N29" s="297"/>
      <c r="O29" s="297"/>
    </row>
    <row r="30" spans="2:15" ht="27.75" customHeight="1" x14ac:dyDescent="0.3">
      <c r="B30" s="234" t="s">
        <v>11</v>
      </c>
      <c r="C30" s="233"/>
      <c r="D30" s="233"/>
      <c r="E30" s="233"/>
      <c r="F30" s="233"/>
      <c r="G30" s="101" t="s">
        <v>15</v>
      </c>
      <c r="H30" s="233" t="s">
        <v>16</v>
      </c>
      <c r="I30" s="233"/>
      <c r="J30" s="130" t="s">
        <v>12</v>
      </c>
      <c r="K30" s="46" t="s">
        <v>14</v>
      </c>
      <c r="L30" s="264"/>
      <c r="M30" s="270"/>
      <c r="N30" s="297"/>
      <c r="O30" s="297"/>
    </row>
    <row r="31" spans="2:15" s="30" customFormat="1" ht="20.100000000000001" customHeight="1" x14ac:dyDescent="0.3">
      <c r="B31" s="227"/>
      <c r="C31" s="225"/>
      <c r="D31" s="225"/>
      <c r="E31" s="225"/>
      <c r="F31" s="226"/>
      <c r="G31" s="104"/>
      <c r="H31" s="224"/>
      <c r="I31" s="226"/>
      <c r="J31" s="129"/>
      <c r="K31" s="1"/>
      <c r="L31" s="58">
        <f>IF(AND(B31&lt;&gt;"",K31&lt;&gt;""),2,0)</f>
        <v>0</v>
      </c>
      <c r="M31" s="91">
        <f>L31</f>
        <v>0</v>
      </c>
      <c r="N31" s="289"/>
      <c r="O31" s="290"/>
    </row>
    <row r="32" spans="2:15" s="30" customFormat="1" ht="20.100000000000001" customHeight="1" x14ac:dyDescent="0.3">
      <c r="B32" s="227"/>
      <c r="C32" s="225"/>
      <c r="D32" s="225"/>
      <c r="E32" s="225"/>
      <c r="F32" s="226"/>
      <c r="G32" s="104"/>
      <c r="H32" s="224"/>
      <c r="I32" s="226"/>
      <c r="J32" s="129"/>
      <c r="K32" s="1"/>
      <c r="L32" s="58">
        <f t="shared" ref="L32:L33" si="10">IF(AND(B32&lt;&gt;"",K32&lt;&gt;""),2,0)</f>
        <v>0</v>
      </c>
      <c r="M32" s="91">
        <f>L32</f>
        <v>0</v>
      </c>
      <c r="N32" s="289"/>
      <c r="O32" s="290"/>
    </row>
    <row r="33" spans="2:15" s="30" customFormat="1" ht="20.100000000000001" customHeight="1" x14ac:dyDescent="0.3">
      <c r="B33" s="227"/>
      <c r="C33" s="225"/>
      <c r="D33" s="225"/>
      <c r="E33" s="225"/>
      <c r="F33" s="226"/>
      <c r="G33" s="104"/>
      <c r="H33" s="224"/>
      <c r="I33" s="226"/>
      <c r="J33" s="129"/>
      <c r="K33" s="1"/>
      <c r="L33" s="58">
        <f t="shared" si="10"/>
        <v>0</v>
      </c>
      <c r="M33" s="91">
        <f>L33</f>
        <v>0</v>
      </c>
      <c r="N33" s="289"/>
      <c r="O33" s="290"/>
    </row>
    <row r="34" spans="2:15" s="37" customFormat="1" ht="36" customHeight="1" x14ac:dyDescent="0.3">
      <c r="B34" s="286" t="s">
        <v>67</v>
      </c>
      <c r="C34" s="287"/>
      <c r="D34" s="287"/>
      <c r="E34" s="287"/>
      <c r="F34" s="287"/>
      <c r="G34" s="287"/>
      <c r="H34" s="287"/>
      <c r="I34" s="287"/>
      <c r="J34" s="287"/>
      <c r="K34" s="288"/>
      <c r="L34" s="265">
        <f>SUM(L36:L50)</f>
        <v>0</v>
      </c>
      <c r="M34" s="272">
        <f>SUM(M36:M50)</f>
        <v>0</v>
      </c>
      <c r="N34" s="297"/>
      <c r="O34" s="297"/>
    </row>
    <row r="35" spans="2:15" ht="27.75" customHeight="1" x14ac:dyDescent="0.3">
      <c r="B35" s="293" t="s">
        <v>11</v>
      </c>
      <c r="C35" s="294"/>
      <c r="D35" s="294"/>
      <c r="E35" s="294"/>
      <c r="F35" s="101" t="s">
        <v>13</v>
      </c>
      <c r="G35" s="233" t="s">
        <v>53</v>
      </c>
      <c r="H35" s="233"/>
      <c r="I35" s="233"/>
      <c r="J35" s="101" t="s">
        <v>12</v>
      </c>
      <c r="K35" s="46" t="s">
        <v>14</v>
      </c>
      <c r="L35" s="264"/>
      <c r="M35" s="270"/>
      <c r="N35" s="297"/>
      <c r="O35" s="297"/>
    </row>
    <row r="36" spans="2:15" s="30" customFormat="1" ht="20.100000000000001" customHeight="1" x14ac:dyDescent="0.3">
      <c r="B36" s="295"/>
      <c r="C36" s="296"/>
      <c r="D36" s="296"/>
      <c r="E36" s="296"/>
      <c r="F36" s="118"/>
      <c r="G36" s="256"/>
      <c r="H36" s="257"/>
      <c r="I36" s="258"/>
      <c r="J36" s="103"/>
      <c r="K36" s="144"/>
      <c r="L36" s="58">
        <f t="shared" ref="L36:L50" si="11">IF(OR(B36="",K36=""),0,VLOOKUP(G36,MCUARTILES_ARTICULOS,2,FALSE))</f>
        <v>0</v>
      </c>
      <c r="M36" s="91">
        <f t="shared" ref="M36:M50" si="12">L36</f>
        <v>0</v>
      </c>
      <c r="N36" s="289"/>
      <c r="O36" s="290"/>
    </row>
    <row r="37" spans="2:15" s="30" customFormat="1" ht="20.100000000000001" customHeight="1" x14ac:dyDescent="0.3">
      <c r="B37" s="261"/>
      <c r="C37" s="262"/>
      <c r="D37" s="262"/>
      <c r="E37" s="262"/>
      <c r="F37" s="131"/>
      <c r="G37" s="259"/>
      <c r="H37" s="259"/>
      <c r="I37" s="259"/>
      <c r="J37" s="104"/>
      <c r="K37" s="1"/>
      <c r="L37" s="58">
        <f t="shared" si="11"/>
        <v>0</v>
      </c>
      <c r="M37" s="91">
        <f t="shared" si="12"/>
        <v>0</v>
      </c>
      <c r="N37" s="289"/>
      <c r="O37" s="290"/>
    </row>
    <row r="38" spans="2:15" s="30" customFormat="1" ht="20.100000000000001" customHeight="1" x14ac:dyDescent="0.3">
      <c r="B38" s="261"/>
      <c r="C38" s="262"/>
      <c r="D38" s="262"/>
      <c r="E38" s="262"/>
      <c r="F38" s="131"/>
      <c r="G38" s="259"/>
      <c r="H38" s="259"/>
      <c r="I38" s="259"/>
      <c r="J38" s="104"/>
      <c r="K38" s="1"/>
      <c r="L38" s="58">
        <f t="shared" si="11"/>
        <v>0</v>
      </c>
      <c r="M38" s="91">
        <f t="shared" si="12"/>
        <v>0</v>
      </c>
      <c r="N38" s="289"/>
      <c r="O38" s="290"/>
    </row>
    <row r="39" spans="2:15" s="30" customFormat="1" ht="20.100000000000001" customHeight="1" x14ac:dyDescent="0.3">
      <c r="B39" s="261"/>
      <c r="C39" s="262"/>
      <c r="D39" s="262"/>
      <c r="E39" s="262"/>
      <c r="F39" s="131"/>
      <c r="G39" s="259"/>
      <c r="H39" s="259"/>
      <c r="I39" s="259"/>
      <c r="J39" s="104"/>
      <c r="K39" s="1"/>
      <c r="L39" s="58">
        <f t="shared" si="11"/>
        <v>0</v>
      </c>
      <c r="M39" s="91">
        <f t="shared" si="12"/>
        <v>0</v>
      </c>
      <c r="N39" s="289"/>
      <c r="O39" s="290"/>
    </row>
    <row r="40" spans="2:15" s="30" customFormat="1" ht="20.100000000000001" customHeight="1" x14ac:dyDescent="0.3">
      <c r="B40" s="261"/>
      <c r="C40" s="262"/>
      <c r="D40" s="262"/>
      <c r="E40" s="262"/>
      <c r="F40" s="131"/>
      <c r="G40" s="259"/>
      <c r="H40" s="259"/>
      <c r="I40" s="259"/>
      <c r="J40" s="104"/>
      <c r="K40" s="1"/>
      <c r="L40" s="58">
        <f t="shared" si="11"/>
        <v>0</v>
      </c>
      <c r="M40" s="91">
        <f t="shared" si="12"/>
        <v>0</v>
      </c>
      <c r="N40" s="289"/>
      <c r="O40" s="290"/>
    </row>
    <row r="41" spans="2:15" s="30" customFormat="1" ht="20.100000000000001" customHeight="1" x14ac:dyDescent="0.3">
      <c r="B41" s="261"/>
      <c r="C41" s="262"/>
      <c r="D41" s="262"/>
      <c r="E41" s="262"/>
      <c r="F41" s="131"/>
      <c r="G41" s="259"/>
      <c r="H41" s="259"/>
      <c r="I41" s="259"/>
      <c r="J41" s="104"/>
      <c r="K41" s="1"/>
      <c r="L41" s="58">
        <f t="shared" si="11"/>
        <v>0</v>
      </c>
      <c r="M41" s="91">
        <f t="shared" si="12"/>
        <v>0</v>
      </c>
      <c r="N41" s="289"/>
      <c r="O41" s="290"/>
    </row>
    <row r="42" spans="2:15" s="30" customFormat="1" ht="20.100000000000001" customHeight="1" x14ac:dyDescent="0.3">
      <c r="B42" s="261"/>
      <c r="C42" s="262"/>
      <c r="D42" s="262"/>
      <c r="E42" s="262"/>
      <c r="F42" s="131"/>
      <c r="G42" s="259"/>
      <c r="H42" s="259"/>
      <c r="I42" s="259"/>
      <c r="J42" s="104"/>
      <c r="K42" s="1"/>
      <c r="L42" s="58">
        <f t="shared" si="11"/>
        <v>0</v>
      </c>
      <c r="M42" s="91">
        <f t="shared" si="12"/>
        <v>0</v>
      </c>
      <c r="N42" s="289"/>
      <c r="O42" s="290"/>
    </row>
    <row r="43" spans="2:15" s="30" customFormat="1" ht="20.100000000000001" customHeight="1" x14ac:dyDescent="0.3">
      <c r="B43" s="261"/>
      <c r="C43" s="262"/>
      <c r="D43" s="262"/>
      <c r="E43" s="262"/>
      <c r="F43" s="131"/>
      <c r="G43" s="259"/>
      <c r="H43" s="259"/>
      <c r="I43" s="259"/>
      <c r="J43" s="104"/>
      <c r="K43" s="1"/>
      <c r="L43" s="58">
        <f t="shared" si="11"/>
        <v>0</v>
      </c>
      <c r="M43" s="91">
        <f t="shared" si="12"/>
        <v>0</v>
      </c>
      <c r="N43" s="289"/>
      <c r="O43" s="290"/>
    </row>
    <row r="44" spans="2:15" s="30" customFormat="1" ht="20.100000000000001" customHeight="1" x14ac:dyDescent="0.3">
      <c r="B44" s="261"/>
      <c r="C44" s="262"/>
      <c r="D44" s="262"/>
      <c r="E44" s="262"/>
      <c r="F44" s="131"/>
      <c r="G44" s="259"/>
      <c r="H44" s="259"/>
      <c r="I44" s="259"/>
      <c r="J44" s="104"/>
      <c r="K44" s="1"/>
      <c r="L44" s="58">
        <f t="shared" ref="L44:L46" si="13">IF(OR(B44="",K44=""),0,VLOOKUP(G44,MCUARTILES_ARTICULOS,2,FALSE))</f>
        <v>0</v>
      </c>
      <c r="M44" s="91">
        <f t="shared" ref="M44:M46" si="14">L44</f>
        <v>0</v>
      </c>
      <c r="N44" s="289"/>
      <c r="O44" s="290"/>
    </row>
    <row r="45" spans="2:15" s="30" customFormat="1" ht="20.100000000000001" customHeight="1" x14ac:dyDescent="0.3">
      <c r="B45" s="261"/>
      <c r="C45" s="262"/>
      <c r="D45" s="262"/>
      <c r="E45" s="262"/>
      <c r="F45" s="131"/>
      <c r="G45" s="259"/>
      <c r="H45" s="259"/>
      <c r="I45" s="259"/>
      <c r="J45" s="104"/>
      <c r="K45" s="1"/>
      <c r="L45" s="58">
        <f t="shared" si="13"/>
        <v>0</v>
      </c>
      <c r="M45" s="91">
        <f t="shared" si="14"/>
        <v>0</v>
      </c>
      <c r="N45" s="289"/>
      <c r="O45" s="290"/>
    </row>
    <row r="46" spans="2:15" s="30" customFormat="1" ht="20.100000000000001" customHeight="1" x14ac:dyDescent="0.3">
      <c r="B46" s="261"/>
      <c r="C46" s="262"/>
      <c r="D46" s="262"/>
      <c r="E46" s="262"/>
      <c r="F46" s="131"/>
      <c r="G46" s="259"/>
      <c r="H46" s="259"/>
      <c r="I46" s="259"/>
      <c r="J46" s="104"/>
      <c r="K46" s="1"/>
      <c r="L46" s="58">
        <f t="shared" si="13"/>
        <v>0</v>
      </c>
      <c r="M46" s="91">
        <f t="shared" si="14"/>
        <v>0</v>
      </c>
      <c r="N46" s="289"/>
      <c r="O46" s="290"/>
    </row>
    <row r="47" spans="2:15" s="30" customFormat="1" ht="20.100000000000001" customHeight="1" x14ac:dyDescent="0.3">
      <c r="B47" s="261"/>
      <c r="C47" s="262"/>
      <c r="D47" s="262"/>
      <c r="E47" s="262"/>
      <c r="F47" s="131"/>
      <c r="G47" s="259"/>
      <c r="H47" s="259"/>
      <c r="I47" s="259"/>
      <c r="J47" s="104"/>
      <c r="K47" s="1"/>
      <c r="L47" s="58">
        <f t="shared" si="11"/>
        <v>0</v>
      </c>
      <c r="M47" s="91">
        <f t="shared" si="12"/>
        <v>0</v>
      </c>
      <c r="N47" s="289"/>
      <c r="O47" s="290"/>
    </row>
    <row r="48" spans="2:15" s="30" customFormat="1" ht="20.100000000000001" customHeight="1" x14ac:dyDescent="0.3">
      <c r="B48" s="261"/>
      <c r="C48" s="262"/>
      <c r="D48" s="262"/>
      <c r="E48" s="262"/>
      <c r="F48" s="131"/>
      <c r="G48" s="259"/>
      <c r="H48" s="259"/>
      <c r="I48" s="259"/>
      <c r="J48" s="104"/>
      <c r="K48" s="1"/>
      <c r="L48" s="58">
        <f t="shared" si="11"/>
        <v>0</v>
      </c>
      <c r="M48" s="91">
        <f t="shared" si="12"/>
        <v>0</v>
      </c>
      <c r="N48" s="289"/>
      <c r="O48" s="290"/>
    </row>
    <row r="49" spans="2:15" s="30" customFormat="1" ht="20.100000000000001" customHeight="1" x14ac:dyDescent="0.3">
      <c r="B49" s="261"/>
      <c r="C49" s="262"/>
      <c r="D49" s="262"/>
      <c r="E49" s="262"/>
      <c r="F49" s="131"/>
      <c r="G49" s="259"/>
      <c r="H49" s="259"/>
      <c r="I49" s="259"/>
      <c r="J49" s="104"/>
      <c r="K49" s="1"/>
      <c r="L49" s="58">
        <f t="shared" si="11"/>
        <v>0</v>
      </c>
      <c r="M49" s="91">
        <f t="shared" si="12"/>
        <v>0</v>
      </c>
      <c r="N49" s="289"/>
      <c r="O49" s="290"/>
    </row>
    <row r="50" spans="2:15" s="30" customFormat="1" ht="20.100000000000001" customHeight="1" thickBot="1" x14ac:dyDescent="0.35">
      <c r="B50" s="254"/>
      <c r="C50" s="255"/>
      <c r="D50" s="255"/>
      <c r="E50" s="255"/>
      <c r="F50" s="132"/>
      <c r="G50" s="260"/>
      <c r="H50" s="260"/>
      <c r="I50" s="260"/>
      <c r="J50" s="105"/>
      <c r="K50" s="2"/>
      <c r="L50" s="58">
        <f t="shared" si="11"/>
        <v>0</v>
      </c>
      <c r="M50" s="91">
        <f t="shared" si="12"/>
        <v>0</v>
      </c>
      <c r="N50" s="289"/>
      <c r="O50" s="290"/>
    </row>
    <row r="51" spans="2:15" ht="39" customHeight="1" x14ac:dyDescent="0.3">
      <c r="B51" s="251" t="s">
        <v>47</v>
      </c>
      <c r="C51" s="252"/>
      <c r="D51" s="252"/>
      <c r="E51" s="252"/>
      <c r="F51" s="252"/>
      <c r="G51" s="252"/>
      <c r="H51" s="252"/>
      <c r="I51" s="252"/>
      <c r="J51" s="252"/>
      <c r="K51" s="253"/>
      <c r="L51" s="136">
        <f>SUM(L52+L59)</f>
        <v>0</v>
      </c>
      <c r="M51" s="108">
        <f>SUM(M52+M59)</f>
        <v>0</v>
      </c>
      <c r="N51" s="297"/>
      <c r="O51" s="297"/>
    </row>
    <row r="52" spans="2:15" s="37" customFormat="1" ht="23.25" customHeight="1" x14ac:dyDescent="0.3">
      <c r="B52" s="49" t="s">
        <v>75</v>
      </c>
      <c r="C52" s="50"/>
      <c r="D52" s="50"/>
      <c r="E52" s="50"/>
      <c r="F52" s="50"/>
      <c r="G52" s="50"/>
      <c r="H52" s="50"/>
      <c r="I52" s="50"/>
      <c r="J52" s="50"/>
      <c r="K52" s="145"/>
      <c r="L52" s="263">
        <f>SUM(L54:L58)</f>
        <v>0</v>
      </c>
      <c r="M52" s="269">
        <f>SUM(M54:M58)</f>
        <v>0</v>
      </c>
      <c r="N52" s="297"/>
      <c r="O52" s="297"/>
    </row>
    <row r="53" spans="2:15" ht="30" customHeight="1" x14ac:dyDescent="0.3">
      <c r="B53" s="234" t="s">
        <v>76</v>
      </c>
      <c r="C53" s="233"/>
      <c r="D53" s="233"/>
      <c r="E53" s="233"/>
      <c r="F53" s="233"/>
      <c r="G53" s="223" t="s">
        <v>103</v>
      </c>
      <c r="H53" s="223"/>
      <c r="I53" s="223"/>
      <c r="J53" s="101" t="s">
        <v>12</v>
      </c>
      <c r="K53" s="46" t="s">
        <v>14</v>
      </c>
      <c r="L53" s="264"/>
      <c r="M53" s="270"/>
      <c r="N53" s="297"/>
      <c r="O53" s="297"/>
    </row>
    <row r="54" spans="2:15" s="30" customFormat="1" ht="20.100000000000001" customHeight="1" x14ac:dyDescent="0.3">
      <c r="B54" s="227"/>
      <c r="C54" s="225"/>
      <c r="D54" s="225"/>
      <c r="E54" s="225"/>
      <c r="F54" s="226"/>
      <c r="G54" s="224"/>
      <c r="H54" s="225"/>
      <c r="I54" s="226"/>
      <c r="J54" s="104"/>
      <c r="K54" s="1"/>
      <c r="L54" s="58">
        <f>IF(AND(B54&lt;&gt;"",K54&lt;&gt;""),0.5,0)</f>
        <v>0</v>
      </c>
      <c r="M54" s="91">
        <f>L54</f>
        <v>0</v>
      </c>
      <c r="N54" s="289"/>
      <c r="O54" s="290"/>
    </row>
    <row r="55" spans="2:15" s="30" customFormat="1" ht="20.100000000000001" customHeight="1" x14ac:dyDescent="0.3">
      <c r="B55" s="227"/>
      <c r="C55" s="225"/>
      <c r="D55" s="225"/>
      <c r="E55" s="225"/>
      <c r="F55" s="226"/>
      <c r="G55" s="224"/>
      <c r="H55" s="225"/>
      <c r="I55" s="226"/>
      <c r="J55" s="104"/>
      <c r="K55" s="1"/>
      <c r="L55" s="58">
        <f t="shared" ref="L55:L56" si="15">IF(AND(B55&lt;&gt;"",K55&lt;&gt;""),0.5,0)</f>
        <v>0</v>
      </c>
      <c r="M55" s="91">
        <f>L55</f>
        <v>0</v>
      </c>
      <c r="N55" s="289"/>
      <c r="O55" s="290"/>
    </row>
    <row r="56" spans="2:15" s="30" customFormat="1" ht="20.100000000000001" customHeight="1" x14ac:dyDescent="0.3">
      <c r="B56" s="227"/>
      <c r="C56" s="225"/>
      <c r="D56" s="225"/>
      <c r="E56" s="225"/>
      <c r="F56" s="226"/>
      <c r="G56" s="224"/>
      <c r="H56" s="225"/>
      <c r="I56" s="226"/>
      <c r="J56" s="104"/>
      <c r="K56" s="1"/>
      <c r="L56" s="58">
        <f t="shared" si="15"/>
        <v>0</v>
      </c>
      <c r="M56" s="91">
        <f>L56</f>
        <v>0</v>
      </c>
      <c r="N56" s="289"/>
      <c r="O56" s="290"/>
    </row>
    <row r="57" spans="2:15" s="30" customFormat="1" ht="20.100000000000001" customHeight="1" x14ac:dyDescent="0.3">
      <c r="B57" s="227"/>
      <c r="C57" s="225"/>
      <c r="D57" s="225"/>
      <c r="E57" s="225"/>
      <c r="F57" s="226"/>
      <c r="G57" s="224"/>
      <c r="H57" s="225"/>
      <c r="I57" s="226"/>
      <c r="J57" s="104"/>
      <c r="K57" s="1"/>
      <c r="L57" s="58">
        <f t="shared" ref="L57:L58" si="16">IF(AND(B57&lt;&gt;"",K57&lt;&gt;""),0.5,0)</f>
        <v>0</v>
      </c>
      <c r="M57" s="91">
        <f>L57</f>
        <v>0</v>
      </c>
      <c r="N57" s="289"/>
      <c r="O57" s="290"/>
    </row>
    <row r="58" spans="2:15" s="30" customFormat="1" ht="20.100000000000001" customHeight="1" x14ac:dyDescent="0.3">
      <c r="B58" s="248"/>
      <c r="C58" s="249"/>
      <c r="D58" s="249"/>
      <c r="E58" s="249"/>
      <c r="F58" s="250"/>
      <c r="G58" s="224"/>
      <c r="H58" s="225"/>
      <c r="I58" s="226"/>
      <c r="J58" s="104"/>
      <c r="K58" s="144"/>
      <c r="L58" s="58">
        <f t="shared" si="16"/>
        <v>0</v>
      </c>
      <c r="M58" s="91">
        <f>L58</f>
        <v>0</v>
      </c>
      <c r="N58" s="289"/>
      <c r="O58" s="290"/>
    </row>
    <row r="59" spans="2:15" s="37" customFormat="1" ht="23.25" customHeight="1" x14ac:dyDescent="0.3">
      <c r="B59" s="49" t="s">
        <v>77</v>
      </c>
      <c r="C59" s="50"/>
      <c r="D59" s="50"/>
      <c r="E59" s="50"/>
      <c r="F59" s="50"/>
      <c r="G59" s="50"/>
      <c r="H59" s="50"/>
      <c r="I59" s="50"/>
      <c r="J59" s="50"/>
      <c r="K59" s="145"/>
      <c r="L59" s="265">
        <f>SUM(L61:L66)</f>
        <v>0</v>
      </c>
      <c r="M59" s="272">
        <f>SUM(M61:M66)</f>
        <v>0</v>
      </c>
      <c r="N59" s="297"/>
      <c r="O59" s="297"/>
    </row>
    <row r="60" spans="2:15" ht="30" customHeight="1" x14ac:dyDescent="0.3">
      <c r="B60" s="234" t="s">
        <v>76</v>
      </c>
      <c r="C60" s="233"/>
      <c r="D60" s="233"/>
      <c r="E60" s="233"/>
      <c r="F60" s="233"/>
      <c r="G60" s="223" t="s">
        <v>103</v>
      </c>
      <c r="H60" s="223"/>
      <c r="I60" s="223"/>
      <c r="J60" s="101" t="s">
        <v>12</v>
      </c>
      <c r="K60" s="46" t="s">
        <v>14</v>
      </c>
      <c r="L60" s="264"/>
      <c r="M60" s="270"/>
      <c r="N60" s="297"/>
      <c r="O60" s="297"/>
    </row>
    <row r="61" spans="2:15" s="30" customFormat="1" ht="20.100000000000001" customHeight="1" x14ac:dyDescent="0.3">
      <c r="B61" s="227"/>
      <c r="C61" s="225"/>
      <c r="D61" s="225"/>
      <c r="E61" s="225"/>
      <c r="F61" s="226"/>
      <c r="G61" s="224"/>
      <c r="H61" s="225"/>
      <c r="I61" s="226"/>
      <c r="J61" s="104"/>
      <c r="K61" s="1"/>
      <c r="L61" s="58">
        <f>IF(AND(B61&lt;&gt;"",K61&lt;&gt;""),0.1,0)</f>
        <v>0</v>
      </c>
      <c r="M61" s="91">
        <f>L61</f>
        <v>0</v>
      </c>
      <c r="N61" s="289"/>
      <c r="O61" s="290"/>
    </row>
    <row r="62" spans="2:15" s="30" customFormat="1" ht="20.100000000000001" customHeight="1" x14ac:dyDescent="0.3">
      <c r="B62" s="227"/>
      <c r="C62" s="225"/>
      <c r="D62" s="225"/>
      <c r="E62" s="225"/>
      <c r="F62" s="226"/>
      <c r="G62" s="224"/>
      <c r="H62" s="225"/>
      <c r="I62" s="226"/>
      <c r="J62" s="104"/>
      <c r="K62" s="1"/>
      <c r="L62" s="58">
        <f t="shared" ref="L62" si="17">IF(AND(B62&lt;&gt;"",K62&lt;&gt;""),0.1,0)</f>
        <v>0</v>
      </c>
      <c r="M62" s="91">
        <f t="shared" ref="M62" si="18">L62</f>
        <v>0</v>
      </c>
      <c r="N62" s="289"/>
      <c r="O62" s="290"/>
    </row>
    <row r="63" spans="2:15" s="30" customFormat="1" ht="20.100000000000001" customHeight="1" x14ac:dyDescent="0.3">
      <c r="B63" s="227"/>
      <c r="C63" s="225"/>
      <c r="D63" s="225"/>
      <c r="E63" s="225"/>
      <c r="F63" s="226"/>
      <c r="G63" s="224"/>
      <c r="H63" s="225"/>
      <c r="I63" s="226"/>
      <c r="J63" s="104"/>
      <c r="K63" s="1"/>
      <c r="L63" s="58">
        <f t="shared" ref="L63" si="19">IF(AND(B63&lt;&gt;"",K63&lt;&gt;""),0.1,0)</f>
        <v>0</v>
      </c>
      <c r="M63" s="91">
        <f t="shared" ref="M63" si="20">L63</f>
        <v>0</v>
      </c>
      <c r="N63" s="289"/>
      <c r="O63" s="290"/>
    </row>
    <row r="64" spans="2:15" s="30" customFormat="1" ht="20.100000000000001" customHeight="1" x14ac:dyDescent="0.3">
      <c r="B64" s="227"/>
      <c r="C64" s="225"/>
      <c r="D64" s="225"/>
      <c r="E64" s="225"/>
      <c r="F64" s="226"/>
      <c r="G64" s="224"/>
      <c r="H64" s="225"/>
      <c r="I64" s="226"/>
      <c r="J64" s="104"/>
      <c r="K64" s="1"/>
      <c r="L64" s="58">
        <f t="shared" ref="L64" si="21">IF(AND(B64&lt;&gt;"",K64&lt;&gt;""),0.1,0)</f>
        <v>0</v>
      </c>
      <c r="M64" s="91">
        <f t="shared" ref="M64" si="22">L64</f>
        <v>0</v>
      </c>
      <c r="N64" s="289"/>
      <c r="O64" s="290"/>
    </row>
    <row r="65" spans="2:15" s="30" customFormat="1" ht="20.100000000000001" customHeight="1" x14ac:dyDescent="0.3">
      <c r="B65" s="227"/>
      <c r="C65" s="225"/>
      <c r="D65" s="225"/>
      <c r="E65" s="225"/>
      <c r="F65" s="226"/>
      <c r="G65" s="224"/>
      <c r="H65" s="225"/>
      <c r="I65" s="226"/>
      <c r="J65" s="104"/>
      <c r="K65" s="1"/>
      <c r="L65" s="58">
        <f t="shared" ref="L65:L66" si="23">IF(AND(B65&lt;&gt;"",K65&lt;&gt;""),0.1,0)</f>
        <v>0</v>
      </c>
      <c r="M65" s="91">
        <f t="shared" ref="M65:M66" si="24">L65</f>
        <v>0</v>
      </c>
      <c r="N65" s="289"/>
      <c r="O65" s="290"/>
    </row>
    <row r="66" spans="2:15" s="30" customFormat="1" ht="20.100000000000001" customHeight="1" thickBot="1" x14ac:dyDescent="0.35">
      <c r="B66" s="248"/>
      <c r="C66" s="249"/>
      <c r="D66" s="249"/>
      <c r="E66" s="249"/>
      <c r="F66" s="250"/>
      <c r="G66" s="224"/>
      <c r="H66" s="225"/>
      <c r="I66" s="226"/>
      <c r="J66" s="104"/>
      <c r="K66" s="2"/>
      <c r="L66" s="137">
        <f t="shared" si="23"/>
        <v>0</v>
      </c>
      <c r="M66" s="91">
        <f t="shared" si="24"/>
        <v>0</v>
      </c>
      <c r="N66" s="289"/>
      <c r="O66" s="290"/>
    </row>
    <row r="67" spans="2:15" ht="40.5" customHeight="1" x14ac:dyDescent="0.3">
      <c r="B67" s="245" t="s">
        <v>17</v>
      </c>
      <c r="C67" s="246"/>
      <c r="D67" s="246"/>
      <c r="E67" s="246"/>
      <c r="F67" s="246"/>
      <c r="G67" s="246"/>
      <c r="H67" s="246"/>
      <c r="I67" s="246"/>
      <c r="J67" s="246"/>
      <c r="K67" s="247"/>
      <c r="L67" s="273">
        <f>SUM(L69:L72)</f>
        <v>0</v>
      </c>
      <c r="M67" s="277">
        <f>SUM(M69:M72)</f>
        <v>0</v>
      </c>
      <c r="N67" s="297"/>
      <c r="O67" s="297"/>
    </row>
    <row r="68" spans="2:15" ht="30" customHeight="1" x14ac:dyDescent="0.3">
      <c r="B68" s="234" t="s">
        <v>11</v>
      </c>
      <c r="C68" s="233"/>
      <c r="D68" s="233"/>
      <c r="E68" s="233"/>
      <c r="F68" s="233"/>
      <c r="G68" s="233"/>
      <c r="H68" s="233" t="s">
        <v>18</v>
      </c>
      <c r="I68" s="233"/>
      <c r="J68" s="101" t="s">
        <v>12</v>
      </c>
      <c r="K68" s="46" t="s">
        <v>14</v>
      </c>
      <c r="L68" s="274"/>
      <c r="M68" s="278"/>
      <c r="N68" s="297"/>
      <c r="O68" s="297"/>
    </row>
    <row r="69" spans="2:15" s="30" customFormat="1" ht="20.100000000000001" customHeight="1" x14ac:dyDescent="0.3">
      <c r="B69" s="227"/>
      <c r="C69" s="225"/>
      <c r="D69" s="225"/>
      <c r="E69" s="225"/>
      <c r="F69" s="225"/>
      <c r="G69" s="225"/>
      <c r="H69" s="228"/>
      <c r="I69" s="229"/>
      <c r="J69" s="129"/>
      <c r="K69" s="1"/>
      <c r="L69" s="138">
        <f>IF(AND(B69&lt;&gt;"",K69&lt;&gt;""),0.1,0)</f>
        <v>0</v>
      </c>
      <c r="M69" s="57">
        <f>L69</f>
        <v>0</v>
      </c>
      <c r="N69" s="289"/>
      <c r="O69" s="290"/>
    </row>
    <row r="70" spans="2:15" s="30" customFormat="1" ht="20.100000000000001" customHeight="1" x14ac:dyDescent="0.3">
      <c r="B70" s="227"/>
      <c r="C70" s="225"/>
      <c r="D70" s="225"/>
      <c r="E70" s="225"/>
      <c r="F70" s="225"/>
      <c r="G70" s="225"/>
      <c r="H70" s="228"/>
      <c r="I70" s="229"/>
      <c r="J70" s="129"/>
      <c r="K70" s="1"/>
      <c r="L70" s="138">
        <f t="shared" ref="L70:L72" si="25">IF(AND(B70&lt;&gt;"",K70&lt;&gt;""),0.1,0)</f>
        <v>0</v>
      </c>
      <c r="M70" s="57">
        <f t="shared" ref="M70:M72" si="26">L70</f>
        <v>0</v>
      </c>
      <c r="N70" s="289"/>
      <c r="O70" s="290"/>
    </row>
    <row r="71" spans="2:15" s="30" customFormat="1" ht="20.100000000000001" customHeight="1" x14ac:dyDescent="0.3">
      <c r="B71" s="227"/>
      <c r="C71" s="225"/>
      <c r="D71" s="225"/>
      <c r="E71" s="225"/>
      <c r="F71" s="225"/>
      <c r="G71" s="225"/>
      <c r="H71" s="228"/>
      <c r="I71" s="229"/>
      <c r="J71" s="129"/>
      <c r="K71" s="1"/>
      <c r="L71" s="138">
        <f t="shared" ref="L71" si="27">IF(AND(B71&lt;&gt;"",K71&lt;&gt;""),0.1,0)</f>
        <v>0</v>
      </c>
      <c r="M71" s="57">
        <f t="shared" ref="M71" si="28">L71</f>
        <v>0</v>
      </c>
      <c r="N71" s="289"/>
      <c r="O71" s="290"/>
    </row>
    <row r="72" spans="2:15" s="30" customFormat="1" ht="20.100000000000001" customHeight="1" thickBot="1" x14ac:dyDescent="0.35">
      <c r="B72" s="227"/>
      <c r="C72" s="225"/>
      <c r="D72" s="225"/>
      <c r="E72" s="225"/>
      <c r="F72" s="225"/>
      <c r="G72" s="225"/>
      <c r="H72" s="228"/>
      <c r="I72" s="229"/>
      <c r="J72" s="129"/>
      <c r="K72" s="1"/>
      <c r="L72" s="138">
        <f t="shared" si="25"/>
        <v>0</v>
      </c>
      <c r="M72" s="57">
        <f t="shared" si="26"/>
        <v>0</v>
      </c>
      <c r="N72" s="289"/>
      <c r="O72" s="290"/>
    </row>
    <row r="73" spans="2:15" ht="30" customHeight="1" x14ac:dyDescent="0.3">
      <c r="B73" s="242" t="s">
        <v>94</v>
      </c>
      <c r="C73" s="243"/>
      <c r="D73" s="243"/>
      <c r="E73" s="243"/>
      <c r="F73" s="243"/>
      <c r="G73" s="243"/>
      <c r="H73" s="243"/>
      <c r="I73" s="243"/>
      <c r="J73" s="243"/>
      <c r="K73" s="244"/>
      <c r="L73" s="139">
        <f>SUM(L74+L79+L84+L89+L94+L99+L104+L109)</f>
        <v>0</v>
      </c>
      <c r="M73" s="108">
        <f>SUM(M74+M79+M84+M89+M94+M99+M104+M109)</f>
        <v>0</v>
      </c>
      <c r="N73" s="297"/>
      <c r="O73" s="297"/>
    </row>
    <row r="74" spans="2:15" s="37" customFormat="1" ht="18" x14ac:dyDescent="0.3">
      <c r="B74" s="235" t="s">
        <v>93</v>
      </c>
      <c r="C74" s="236"/>
      <c r="D74" s="236"/>
      <c r="E74" s="236"/>
      <c r="F74" s="236"/>
      <c r="G74" s="236"/>
      <c r="H74" s="236"/>
      <c r="I74" s="236"/>
      <c r="J74" s="236"/>
      <c r="K74" s="237"/>
      <c r="L74" s="263">
        <f>SUM(L76:L78)</f>
        <v>0</v>
      </c>
      <c r="M74" s="269">
        <f>SUM(M76:M78)</f>
        <v>0</v>
      </c>
      <c r="N74" s="297"/>
      <c r="O74" s="297"/>
    </row>
    <row r="75" spans="2:15" ht="30" customHeight="1" x14ac:dyDescent="0.3">
      <c r="B75" s="234" t="s">
        <v>104</v>
      </c>
      <c r="C75" s="233"/>
      <c r="D75" s="233"/>
      <c r="E75" s="233"/>
      <c r="F75" s="233"/>
      <c r="G75" s="233"/>
      <c r="H75" s="233"/>
      <c r="I75" s="233"/>
      <c r="J75" s="101" t="s">
        <v>12</v>
      </c>
      <c r="K75" s="46" t="s">
        <v>14</v>
      </c>
      <c r="L75" s="264"/>
      <c r="M75" s="270"/>
      <c r="N75" s="297"/>
      <c r="O75" s="297"/>
    </row>
    <row r="76" spans="2:15" s="30" customFormat="1" ht="20.100000000000001" customHeight="1" x14ac:dyDescent="0.3">
      <c r="B76" s="227"/>
      <c r="C76" s="225"/>
      <c r="D76" s="225"/>
      <c r="E76" s="225"/>
      <c r="F76" s="225"/>
      <c r="G76" s="225"/>
      <c r="H76" s="225"/>
      <c r="I76" s="226"/>
      <c r="J76" s="104"/>
      <c r="K76" s="1"/>
      <c r="L76" s="140"/>
      <c r="M76" s="91">
        <f>L76</f>
        <v>0</v>
      </c>
      <c r="N76" s="289"/>
      <c r="O76" s="290"/>
    </row>
    <row r="77" spans="2:15" s="30" customFormat="1" ht="20.100000000000001" customHeight="1" x14ac:dyDescent="0.3">
      <c r="B77" s="227"/>
      <c r="C77" s="225"/>
      <c r="D77" s="225"/>
      <c r="E77" s="225"/>
      <c r="F77" s="225"/>
      <c r="G77" s="225"/>
      <c r="H77" s="225"/>
      <c r="I77" s="226"/>
      <c r="J77" s="104"/>
      <c r="K77" s="1"/>
      <c r="L77" s="140"/>
      <c r="M77" s="91">
        <f t="shared" ref="M77:M78" si="29">L77</f>
        <v>0</v>
      </c>
      <c r="N77" s="289"/>
      <c r="O77" s="290"/>
    </row>
    <row r="78" spans="2:15" s="30" customFormat="1" ht="20.100000000000001" customHeight="1" x14ac:dyDescent="0.3">
      <c r="B78" s="227"/>
      <c r="C78" s="225"/>
      <c r="D78" s="225"/>
      <c r="E78" s="225"/>
      <c r="F78" s="225"/>
      <c r="G78" s="225"/>
      <c r="H78" s="225"/>
      <c r="I78" s="226"/>
      <c r="J78" s="104"/>
      <c r="K78" s="1"/>
      <c r="L78" s="140"/>
      <c r="M78" s="91">
        <f t="shared" si="29"/>
        <v>0</v>
      </c>
      <c r="N78" s="289"/>
      <c r="O78" s="290"/>
    </row>
    <row r="79" spans="2:15" s="37" customFormat="1" ht="18" x14ac:dyDescent="0.3">
      <c r="B79" s="235" t="s">
        <v>95</v>
      </c>
      <c r="C79" s="236"/>
      <c r="D79" s="236"/>
      <c r="E79" s="236"/>
      <c r="F79" s="236"/>
      <c r="G79" s="236"/>
      <c r="H79" s="236"/>
      <c r="I79" s="236"/>
      <c r="J79" s="236"/>
      <c r="K79" s="237"/>
      <c r="L79" s="263">
        <f>SUM(L81:L83)</f>
        <v>0</v>
      </c>
      <c r="M79" s="269">
        <f>SUM(M81:M83)</f>
        <v>0</v>
      </c>
      <c r="N79" s="297"/>
      <c r="O79" s="297"/>
    </row>
    <row r="80" spans="2:15" ht="30" customHeight="1" x14ac:dyDescent="0.3">
      <c r="B80" s="234" t="s">
        <v>104</v>
      </c>
      <c r="C80" s="233"/>
      <c r="D80" s="233"/>
      <c r="E80" s="233"/>
      <c r="F80" s="233"/>
      <c r="G80" s="233"/>
      <c r="H80" s="233"/>
      <c r="I80" s="233"/>
      <c r="J80" s="101" t="s">
        <v>12</v>
      </c>
      <c r="K80" s="46" t="s">
        <v>14</v>
      </c>
      <c r="L80" s="264"/>
      <c r="M80" s="270"/>
      <c r="N80" s="297"/>
      <c r="O80" s="297"/>
    </row>
    <row r="81" spans="2:15" s="30" customFormat="1" ht="20.100000000000001" customHeight="1" x14ac:dyDescent="0.3">
      <c r="B81" s="227"/>
      <c r="C81" s="225"/>
      <c r="D81" s="225"/>
      <c r="E81" s="225"/>
      <c r="F81" s="225"/>
      <c r="G81" s="225"/>
      <c r="H81" s="225"/>
      <c r="I81" s="226"/>
      <c r="J81" s="104"/>
      <c r="K81" s="1"/>
      <c r="L81" s="140"/>
      <c r="M81" s="91">
        <f>L81</f>
        <v>0</v>
      </c>
      <c r="N81" s="289"/>
      <c r="O81" s="290"/>
    </row>
    <row r="82" spans="2:15" s="30" customFormat="1" ht="20.100000000000001" customHeight="1" x14ac:dyDescent="0.3">
      <c r="B82" s="227"/>
      <c r="C82" s="225"/>
      <c r="D82" s="225"/>
      <c r="E82" s="225"/>
      <c r="F82" s="225"/>
      <c r="G82" s="225"/>
      <c r="H82" s="225"/>
      <c r="I82" s="226"/>
      <c r="J82" s="104"/>
      <c r="K82" s="1"/>
      <c r="L82" s="140"/>
      <c r="M82" s="91">
        <f t="shared" ref="M82:M83" si="30">L82</f>
        <v>0</v>
      </c>
      <c r="N82" s="289"/>
      <c r="O82" s="290"/>
    </row>
    <row r="83" spans="2:15" s="30" customFormat="1" ht="20.100000000000001" customHeight="1" x14ac:dyDescent="0.3">
      <c r="B83" s="227"/>
      <c r="C83" s="225"/>
      <c r="D83" s="225"/>
      <c r="E83" s="225"/>
      <c r="F83" s="225"/>
      <c r="G83" s="225"/>
      <c r="H83" s="225"/>
      <c r="I83" s="226"/>
      <c r="J83" s="104"/>
      <c r="K83" s="1"/>
      <c r="L83" s="140"/>
      <c r="M83" s="91">
        <f t="shared" si="30"/>
        <v>0</v>
      </c>
      <c r="N83" s="289"/>
      <c r="O83" s="290"/>
    </row>
    <row r="84" spans="2:15" s="37" customFormat="1" ht="18" x14ac:dyDescent="0.3">
      <c r="B84" s="235" t="s">
        <v>96</v>
      </c>
      <c r="C84" s="236"/>
      <c r="D84" s="236"/>
      <c r="E84" s="236"/>
      <c r="F84" s="236"/>
      <c r="G84" s="236"/>
      <c r="H84" s="236"/>
      <c r="I84" s="236"/>
      <c r="J84" s="236"/>
      <c r="K84" s="237"/>
      <c r="L84" s="263">
        <f>SUM(L86:L88)</f>
        <v>0</v>
      </c>
      <c r="M84" s="269">
        <f>SUM(M86:M88)</f>
        <v>0</v>
      </c>
      <c r="N84" s="297"/>
      <c r="O84" s="297"/>
    </row>
    <row r="85" spans="2:15" ht="30" customHeight="1" x14ac:dyDescent="0.3">
      <c r="B85" s="234" t="s">
        <v>104</v>
      </c>
      <c r="C85" s="233"/>
      <c r="D85" s="233"/>
      <c r="E85" s="233"/>
      <c r="F85" s="233"/>
      <c r="G85" s="233"/>
      <c r="H85" s="233"/>
      <c r="I85" s="233"/>
      <c r="J85" s="101" t="s">
        <v>12</v>
      </c>
      <c r="K85" s="46" t="s">
        <v>14</v>
      </c>
      <c r="L85" s="264"/>
      <c r="M85" s="270"/>
      <c r="N85" s="297"/>
      <c r="O85" s="297"/>
    </row>
    <row r="86" spans="2:15" s="30" customFormat="1" ht="20.100000000000001" customHeight="1" x14ac:dyDescent="0.3">
      <c r="B86" s="227"/>
      <c r="C86" s="225"/>
      <c r="D86" s="225"/>
      <c r="E86" s="225"/>
      <c r="F86" s="225"/>
      <c r="G86" s="225"/>
      <c r="H86" s="225"/>
      <c r="I86" s="226"/>
      <c r="J86" s="104"/>
      <c r="K86" s="1"/>
      <c r="L86" s="140"/>
      <c r="M86" s="91">
        <f>L86</f>
        <v>0</v>
      </c>
      <c r="N86" s="289"/>
      <c r="O86" s="290"/>
    </row>
    <row r="87" spans="2:15" s="30" customFormat="1" ht="20.100000000000001" customHeight="1" x14ac:dyDescent="0.3">
      <c r="B87" s="227"/>
      <c r="C87" s="225"/>
      <c r="D87" s="225"/>
      <c r="E87" s="225"/>
      <c r="F87" s="225"/>
      <c r="G87" s="225"/>
      <c r="H87" s="225"/>
      <c r="I87" s="226"/>
      <c r="J87" s="104"/>
      <c r="K87" s="1"/>
      <c r="L87" s="140"/>
      <c r="M87" s="91">
        <f t="shared" ref="M87:M88" si="31">L87</f>
        <v>0</v>
      </c>
      <c r="N87" s="289"/>
      <c r="O87" s="290"/>
    </row>
    <row r="88" spans="2:15" s="30" customFormat="1" ht="20.100000000000001" customHeight="1" x14ac:dyDescent="0.3">
      <c r="B88" s="227"/>
      <c r="C88" s="225"/>
      <c r="D88" s="225"/>
      <c r="E88" s="225"/>
      <c r="F88" s="225"/>
      <c r="G88" s="225"/>
      <c r="H88" s="225"/>
      <c r="I88" s="226"/>
      <c r="J88" s="104"/>
      <c r="K88" s="1"/>
      <c r="L88" s="140"/>
      <c r="M88" s="91">
        <f t="shared" si="31"/>
        <v>0</v>
      </c>
      <c r="N88" s="289"/>
      <c r="O88" s="290"/>
    </row>
    <row r="89" spans="2:15" s="37" customFormat="1" ht="18" x14ac:dyDescent="0.3">
      <c r="B89" s="235" t="s">
        <v>97</v>
      </c>
      <c r="C89" s="236"/>
      <c r="D89" s="236"/>
      <c r="E89" s="236"/>
      <c r="F89" s="236"/>
      <c r="G89" s="236"/>
      <c r="H89" s="236"/>
      <c r="I89" s="236"/>
      <c r="J89" s="236"/>
      <c r="K89" s="237"/>
      <c r="L89" s="263">
        <f>SUM(L91:L93)</f>
        <v>0</v>
      </c>
      <c r="M89" s="269">
        <f>SUM(M91:M93)</f>
        <v>0</v>
      </c>
      <c r="N89" s="297"/>
      <c r="O89" s="297"/>
    </row>
    <row r="90" spans="2:15" ht="30" customHeight="1" x14ac:dyDescent="0.3">
      <c r="B90" s="234" t="s">
        <v>104</v>
      </c>
      <c r="C90" s="233"/>
      <c r="D90" s="233"/>
      <c r="E90" s="233"/>
      <c r="F90" s="233"/>
      <c r="G90" s="233"/>
      <c r="H90" s="233"/>
      <c r="I90" s="233"/>
      <c r="J90" s="101" t="s">
        <v>12</v>
      </c>
      <c r="K90" s="46" t="s">
        <v>14</v>
      </c>
      <c r="L90" s="264"/>
      <c r="M90" s="270"/>
      <c r="N90" s="297"/>
      <c r="O90" s="297"/>
    </row>
    <row r="91" spans="2:15" s="30" customFormat="1" ht="20.100000000000001" customHeight="1" x14ac:dyDescent="0.3">
      <c r="B91" s="227"/>
      <c r="C91" s="225"/>
      <c r="D91" s="225"/>
      <c r="E91" s="225"/>
      <c r="F91" s="225"/>
      <c r="G91" s="225"/>
      <c r="H91" s="225"/>
      <c r="I91" s="226"/>
      <c r="J91" s="104"/>
      <c r="K91" s="1"/>
      <c r="L91" s="140"/>
      <c r="M91" s="91">
        <f>L91</f>
        <v>0</v>
      </c>
      <c r="N91" s="289"/>
      <c r="O91" s="290"/>
    </row>
    <row r="92" spans="2:15" s="30" customFormat="1" ht="20.100000000000001" customHeight="1" x14ac:dyDescent="0.3">
      <c r="B92" s="227"/>
      <c r="C92" s="225"/>
      <c r="D92" s="225"/>
      <c r="E92" s="225"/>
      <c r="F92" s="225"/>
      <c r="G92" s="225"/>
      <c r="H92" s="225"/>
      <c r="I92" s="226"/>
      <c r="J92" s="104"/>
      <c r="K92" s="1"/>
      <c r="L92" s="140"/>
      <c r="M92" s="91">
        <f t="shared" ref="M92:M93" si="32">L92</f>
        <v>0</v>
      </c>
      <c r="N92" s="289"/>
      <c r="O92" s="290"/>
    </row>
    <row r="93" spans="2:15" s="30" customFormat="1" ht="20.100000000000001" customHeight="1" x14ac:dyDescent="0.3">
      <c r="B93" s="227"/>
      <c r="C93" s="225"/>
      <c r="D93" s="225"/>
      <c r="E93" s="225"/>
      <c r="F93" s="225"/>
      <c r="G93" s="225"/>
      <c r="H93" s="225"/>
      <c r="I93" s="226"/>
      <c r="J93" s="104"/>
      <c r="K93" s="1"/>
      <c r="L93" s="140"/>
      <c r="M93" s="91">
        <f t="shared" si="32"/>
        <v>0</v>
      </c>
      <c r="N93" s="289"/>
      <c r="O93" s="290"/>
    </row>
    <row r="94" spans="2:15" s="37" customFormat="1" ht="18" x14ac:dyDescent="0.3">
      <c r="B94" s="235" t="s">
        <v>98</v>
      </c>
      <c r="C94" s="236"/>
      <c r="D94" s="236"/>
      <c r="E94" s="236"/>
      <c r="F94" s="236"/>
      <c r="G94" s="236"/>
      <c r="H94" s="236"/>
      <c r="I94" s="236"/>
      <c r="J94" s="236"/>
      <c r="K94" s="237"/>
      <c r="L94" s="263">
        <f>SUM(L96:L98)</f>
        <v>0</v>
      </c>
      <c r="M94" s="269">
        <f>SUM(M96:M98)</f>
        <v>0</v>
      </c>
      <c r="N94" s="297"/>
      <c r="O94" s="297"/>
    </row>
    <row r="95" spans="2:15" ht="30" customHeight="1" x14ac:dyDescent="0.3">
      <c r="B95" s="234" t="s">
        <v>105</v>
      </c>
      <c r="C95" s="233"/>
      <c r="D95" s="233"/>
      <c r="E95" s="233"/>
      <c r="F95" s="233"/>
      <c r="G95" s="233"/>
      <c r="H95" s="233"/>
      <c r="I95" s="233"/>
      <c r="J95" s="101" t="s">
        <v>12</v>
      </c>
      <c r="K95" s="46" t="s">
        <v>14</v>
      </c>
      <c r="L95" s="264"/>
      <c r="M95" s="270"/>
      <c r="N95" s="297"/>
      <c r="O95" s="297"/>
    </row>
    <row r="96" spans="2:15" s="30" customFormat="1" ht="20.100000000000001" customHeight="1" x14ac:dyDescent="0.3">
      <c r="B96" s="227"/>
      <c r="C96" s="225"/>
      <c r="D96" s="225"/>
      <c r="E96" s="225"/>
      <c r="F96" s="225"/>
      <c r="G96" s="225"/>
      <c r="H96" s="225"/>
      <c r="I96" s="226"/>
      <c r="J96" s="104"/>
      <c r="K96" s="1"/>
      <c r="L96" s="140"/>
      <c r="M96" s="91">
        <f>L96</f>
        <v>0</v>
      </c>
      <c r="N96" s="289"/>
      <c r="O96" s="290"/>
    </row>
    <row r="97" spans="2:15" s="30" customFormat="1" ht="20.100000000000001" customHeight="1" x14ac:dyDescent="0.3">
      <c r="B97" s="227"/>
      <c r="C97" s="225"/>
      <c r="D97" s="225"/>
      <c r="E97" s="225"/>
      <c r="F97" s="225"/>
      <c r="G97" s="225"/>
      <c r="H97" s="225"/>
      <c r="I97" s="226"/>
      <c r="J97" s="104"/>
      <c r="K97" s="1"/>
      <c r="L97" s="140"/>
      <c r="M97" s="91">
        <f t="shared" ref="M97:M98" si="33">L97</f>
        <v>0</v>
      </c>
      <c r="N97" s="289"/>
      <c r="O97" s="290"/>
    </row>
    <row r="98" spans="2:15" s="30" customFormat="1" ht="20.100000000000001" customHeight="1" x14ac:dyDescent="0.3">
      <c r="B98" s="227"/>
      <c r="C98" s="225"/>
      <c r="D98" s="225"/>
      <c r="E98" s="225"/>
      <c r="F98" s="225"/>
      <c r="G98" s="225"/>
      <c r="H98" s="225"/>
      <c r="I98" s="226"/>
      <c r="J98" s="104"/>
      <c r="K98" s="1"/>
      <c r="L98" s="140"/>
      <c r="M98" s="91">
        <f t="shared" si="33"/>
        <v>0</v>
      </c>
      <c r="N98" s="289"/>
      <c r="O98" s="290"/>
    </row>
    <row r="99" spans="2:15" s="37" customFormat="1" ht="18" x14ac:dyDescent="0.3">
      <c r="B99" s="235" t="s">
        <v>99</v>
      </c>
      <c r="C99" s="236"/>
      <c r="D99" s="236"/>
      <c r="E99" s="236"/>
      <c r="F99" s="236"/>
      <c r="G99" s="236"/>
      <c r="H99" s="236"/>
      <c r="I99" s="236"/>
      <c r="J99" s="236"/>
      <c r="K99" s="237"/>
      <c r="L99" s="263">
        <f>SUM(L101:L103)</f>
        <v>0</v>
      </c>
      <c r="M99" s="269">
        <f>SUM(M101:M103)</f>
        <v>0</v>
      </c>
      <c r="N99" s="297"/>
      <c r="O99" s="297"/>
    </row>
    <row r="100" spans="2:15" ht="30" customHeight="1" x14ac:dyDescent="0.3">
      <c r="B100" s="234" t="s">
        <v>105</v>
      </c>
      <c r="C100" s="233"/>
      <c r="D100" s="233"/>
      <c r="E100" s="233"/>
      <c r="F100" s="233"/>
      <c r="G100" s="233"/>
      <c r="H100" s="233"/>
      <c r="I100" s="233"/>
      <c r="J100" s="101" t="s">
        <v>12</v>
      </c>
      <c r="K100" s="46" t="s">
        <v>14</v>
      </c>
      <c r="L100" s="264"/>
      <c r="M100" s="270"/>
      <c r="N100" s="297"/>
      <c r="O100" s="297"/>
    </row>
    <row r="101" spans="2:15" s="30" customFormat="1" ht="20.100000000000001" customHeight="1" x14ac:dyDescent="0.3">
      <c r="B101" s="227"/>
      <c r="C101" s="225"/>
      <c r="D101" s="225"/>
      <c r="E101" s="225"/>
      <c r="F101" s="225"/>
      <c r="G101" s="225"/>
      <c r="H101" s="225"/>
      <c r="I101" s="226"/>
      <c r="J101" s="104"/>
      <c r="K101" s="1"/>
      <c r="L101" s="140"/>
      <c r="M101" s="91">
        <f>L101</f>
        <v>0</v>
      </c>
      <c r="N101" s="289"/>
      <c r="O101" s="290"/>
    </row>
    <row r="102" spans="2:15" s="30" customFormat="1" ht="20.100000000000001" customHeight="1" x14ac:dyDescent="0.3">
      <c r="B102" s="227"/>
      <c r="C102" s="225"/>
      <c r="D102" s="225"/>
      <c r="E102" s="225"/>
      <c r="F102" s="225"/>
      <c r="G102" s="225"/>
      <c r="H102" s="225"/>
      <c r="I102" s="226"/>
      <c r="J102" s="104"/>
      <c r="K102" s="1"/>
      <c r="L102" s="140"/>
      <c r="M102" s="91">
        <f t="shared" ref="M102:M103" si="34">L102</f>
        <v>0</v>
      </c>
      <c r="N102" s="289"/>
      <c r="O102" s="290"/>
    </row>
    <row r="103" spans="2:15" s="30" customFormat="1" ht="20.100000000000001" customHeight="1" x14ac:dyDescent="0.3">
      <c r="B103" s="227"/>
      <c r="C103" s="225"/>
      <c r="D103" s="225"/>
      <c r="E103" s="225"/>
      <c r="F103" s="225"/>
      <c r="G103" s="225"/>
      <c r="H103" s="225"/>
      <c r="I103" s="226"/>
      <c r="J103" s="104"/>
      <c r="K103" s="1"/>
      <c r="L103" s="140"/>
      <c r="M103" s="91">
        <f t="shared" si="34"/>
        <v>0</v>
      </c>
      <c r="N103" s="289"/>
      <c r="O103" s="290"/>
    </row>
    <row r="104" spans="2:15" s="37" customFormat="1" ht="18" x14ac:dyDescent="0.3">
      <c r="B104" s="235" t="s">
        <v>100</v>
      </c>
      <c r="C104" s="236"/>
      <c r="D104" s="236"/>
      <c r="E104" s="236"/>
      <c r="F104" s="236"/>
      <c r="G104" s="236"/>
      <c r="H104" s="236"/>
      <c r="I104" s="236"/>
      <c r="J104" s="236"/>
      <c r="K104" s="237"/>
      <c r="L104" s="263">
        <f>SUM(L106:L108)</f>
        <v>0</v>
      </c>
      <c r="M104" s="269">
        <f>SUM(M106:M108)</f>
        <v>0</v>
      </c>
      <c r="N104" s="297"/>
      <c r="O104" s="297"/>
    </row>
    <row r="105" spans="2:15" ht="30" customHeight="1" x14ac:dyDescent="0.3">
      <c r="B105" s="234" t="s">
        <v>105</v>
      </c>
      <c r="C105" s="233"/>
      <c r="D105" s="233"/>
      <c r="E105" s="233"/>
      <c r="F105" s="233"/>
      <c r="G105" s="233"/>
      <c r="H105" s="233"/>
      <c r="I105" s="233"/>
      <c r="J105" s="101" t="s">
        <v>12</v>
      </c>
      <c r="K105" s="46" t="s">
        <v>14</v>
      </c>
      <c r="L105" s="264"/>
      <c r="M105" s="270"/>
      <c r="N105" s="297"/>
      <c r="O105" s="297"/>
    </row>
    <row r="106" spans="2:15" s="30" customFormat="1" ht="20.100000000000001" customHeight="1" x14ac:dyDescent="0.3">
      <c r="B106" s="227"/>
      <c r="C106" s="225"/>
      <c r="D106" s="225"/>
      <c r="E106" s="225"/>
      <c r="F106" s="225"/>
      <c r="G106" s="225"/>
      <c r="H106" s="225"/>
      <c r="I106" s="226"/>
      <c r="J106" s="104"/>
      <c r="K106" s="1"/>
      <c r="L106" s="140"/>
      <c r="M106" s="91">
        <f>L106</f>
        <v>0</v>
      </c>
      <c r="N106" s="289"/>
      <c r="O106" s="290"/>
    </row>
    <row r="107" spans="2:15" s="30" customFormat="1" ht="20.100000000000001" customHeight="1" x14ac:dyDescent="0.3">
      <c r="B107" s="227"/>
      <c r="C107" s="225"/>
      <c r="D107" s="225"/>
      <c r="E107" s="225"/>
      <c r="F107" s="225"/>
      <c r="G107" s="225"/>
      <c r="H107" s="225"/>
      <c r="I107" s="226"/>
      <c r="J107" s="104"/>
      <c r="K107" s="1"/>
      <c r="L107" s="140"/>
      <c r="M107" s="91">
        <f t="shared" ref="M107:M108" si="35">L107</f>
        <v>0</v>
      </c>
      <c r="N107" s="289"/>
      <c r="O107" s="290"/>
    </row>
    <row r="108" spans="2:15" s="30" customFormat="1" ht="20.100000000000001" customHeight="1" thickBot="1" x14ac:dyDescent="0.35">
      <c r="B108" s="227"/>
      <c r="C108" s="225"/>
      <c r="D108" s="225"/>
      <c r="E108" s="225"/>
      <c r="F108" s="225"/>
      <c r="G108" s="225"/>
      <c r="H108" s="225"/>
      <c r="I108" s="226"/>
      <c r="J108" s="104"/>
      <c r="K108" s="1"/>
      <c r="L108" s="140"/>
      <c r="M108" s="92">
        <f t="shared" si="35"/>
        <v>0</v>
      </c>
      <c r="N108" s="289"/>
      <c r="O108" s="290"/>
    </row>
    <row r="109" spans="2:15" s="37" customFormat="1" ht="18" x14ac:dyDescent="0.3">
      <c r="B109" s="235" t="s">
        <v>101</v>
      </c>
      <c r="C109" s="236"/>
      <c r="D109" s="236"/>
      <c r="E109" s="236"/>
      <c r="F109" s="236"/>
      <c r="G109" s="236"/>
      <c r="H109" s="236"/>
      <c r="I109" s="236"/>
      <c r="J109" s="236"/>
      <c r="K109" s="237"/>
      <c r="L109" s="263">
        <f>SUM(L111:L113)</f>
        <v>0</v>
      </c>
      <c r="M109" s="275">
        <f>SUM(M111:M113)</f>
        <v>0</v>
      </c>
      <c r="N109" s="297"/>
      <c r="O109" s="297"/>
    </row>
    <row r="110" spans="2:15" ht="30" customHeight="1" thickBot="1" x14ac:dyDescent="0.35">
      <c r="B110" s="234" t="s">
        <v>105</v>
      </c>
      <c r="C110" s="233"/>
      <c r="D110" s="233"/>
      <c r="E110" s="233"/>
      <c r="F110" s="233"/>
      <c r="G110" s="233"/>
      <c r="H110" s="233"/>
      <c r="I110" s="233"/>
      <c r="J110" s="101" t="s">
        <v>12</v>
      </c>
      <c r="K110" s="46" t="s">
        <v>14</v>
      </c>
      <c r="L110" s="264"/>
      <c r="M110" s="276"/>
      <c r="N110" s="297"/>
      <c r="O110" s="297"/>
    </row>
    <row r="111" spans="2:15" s="30" customFormat="1" ht="20.100000000000001" customHeight="1" x14ac:dyDescent="0.3">
      <c r="B111" s="227"/>
      <c r="C111" s="225"/>
      <c r="D111" s="225"/>
      <c r="E111" s="225"/>
      <c r="F111" s="225"/>
      <c r="G111" s="225"/>
      <c r="H111" s="225"/>
      <c r="I111" s="226"/>
      <c r="J111" s="104"/>
      <c r="K111" s="1"/>
      <c r="L111" s="140"/>
      <c r="M111" s="93">
        <f>L111</f>
        <v>0</v>
      </c>
      <c r="N111" s="298"/>
      <c r="O111" s="299"/>
    </row>
    <row r="112" spans="2:15" s="30" customFormat="1" ht="20.100000000000001" customHeight="1" x14ac:dyDescent="0.3">
      <c r="B112" s="227"/>
      <c r="C112" s="225"/>
      <c r="D112" s="225"/>
      <c r="E112" s="225"/>
      <c r="F112" s="225"/>
      <c r="G112" s="225"/>
      <c r="H112" s="225"/>
      <c r="I112" s="226"/>
      <c r="J112" s="104"/>
      <c r="K112" s="1"/>
      <c r="L112" s="140"/>
      <c r="M112" s="91">
        <f t="shared" ref="M112:M113" si="36">L112</f>
        <v>0</v>
      </c>
      <c r="N112" s="289"/>
      <c r="O112" s="290"/>
    </row>
    <row r="113" spans="2:15" s="30" customFormat="1" ht="20.100000000000001" customHeight="1" thickBot="1" x14ac:dyDescent="0.35">
      <c r="B113" s="227"/>
      <c r="C113" s="225"/>
      <c r="D113" s="225"/>
      <c r="E113" s="225"/>
      <c r="F113" s="225"/>
      <c r="G113" s="225"/>
      <c r="H113" s="225"/>
      <c r="I113" s="226"/>
      <c r="J113" s="104"/>
      <c r="K113" s="1"/>
      <c r="L113" s="140"/>
      <c r="M113" s="91">
        <f t="shared" si="36"/>
        <v>0</v>
      </c>
      <c r="N113" s="291"/>
      <c r="O113" s="292"/>
    </row>
    <row r="114" spans="2:15" ht="30" customHeight="1" x14ac:dyDescent="0.3">
      <c r="B114" s="242" t="s">
        <v>19</v>
      </c>
      <c r="C114" s="243"/>
      <c r="D114" s="243"/>
      <c r="E114" s="243"/>
      <c r="F114" s="243"/>
      <c r="G114" s="243"/>
      <c r="H114" s="243"/>
      <c r="I114" s="243"/>
      <c r="J114" s="243"/>
      <c r="K114" s="244"/>
      <c r="L114" s="136">
        <f>SUM(L115+L127+L139+L151)</f>
        <v>0</v>
      </c>
      <c r="M114" s="108">
        <f>SUM(M115+M127+M139+M151)</f>
        <v>0</v>
      </c>
      <c r="N114" s="297"/>
      <c r="O114" s="297"/>
    </row>
    <row r="115" spans="2:15" s="37" customFormat="1" ht="23.25" customHeight="1" x14ac:dyDescent="0.3">
      <c r="B115" s="51" t="s">
        <v>78</v>
      </c>
      <c r="C115" s="52"/>
      <c r="D115" s="52"/>
      <c r="E115" s="52"/>
      <c r="F115" s="52"/>
      <c r="G115" s="52"/>
      <c r="H115" s="52"/>
      <c r="I115" s="52"/>
      <c r="J115" s="52"/>
      <c r="K115" s="53"/>
      <c r="L115" s="263">
        <f>SUM(L117:L126)</f>
        <v>0</v>
      </c>
      <c r="M115" s="269">
        <f>SUM(M117:M126)</f>
        <v>0</v>
      </c>
      <c r="N115" s="297"/>
      <c r="O115" s="297"/>
    </row>
    <row r="116" spans="2:15" ht="30" customHeight="1" thickBot="1" x14ac:dyDescent="0.35">
      <c r="B116" s="234" t="s">
        <v>106</v>
      </c>
      <c r="C116" s="233"/>
      <c r="D116" s="233"/>
      <c r="E116" s="233"/>
      <c r="F116" s="233" t="s">
        <v>107</v>
      </c>
      <c r="G116" s="233"/>
      <c r="H116" s="233" t="s">
        <v>53</v>
      </c>
      <c r="I116" s="233"/>
      <c r="J116" s="101" t="s">
        <v>12</v>
      </c>
      <c r="K116" s="46" t="s">
        <v>14</v>
      </c>
      <c r="L116" s="264"/>
      <c r="M116" s="270"/>
      <c r="N116" s="297"/>
      <c r="O116" s="297"/>
    </row>
    <row r="117" spans="2:15" s="30" customFormat="1" ht="20.100000000000001" customHeight="1" x14ac:dyDescent="0.3">
      <c r="B117" s="227"/>
      <c r="C117" s="225"/>
      <c r="D117" s="225"/>
      <c r="E117" s="226"/>
      <c r="F117" s="228"/>
      <c r="G117" s="229"/>
      <c r="H117" s="228"/>
      <c r="I117" s="241"/>
      <c r="J117" s="104"/>
      <c r="K117" s="1"/>
      <c r="L117" s="58">
        <f t="shared" ref="L117:L126" si="37">IF(OR(B117="",K117=""),0,VLOOKUP(H117,MCONGRESO_INTERNACIONAL,2,FALSE))</f>
        <v>0</v>
      </c>
      <c r="M117" s="91">
        <f>L117</f>
        <v>0</v>
      </c>
      <c r="N117" s="298"/>
      <c r="O117" s="299"/>
    </row>
    <row r="118" spans="2:15" s="30" customFormat="1" ht="20.100000000000001" customHeight="1" x14ac:dyDescent="0.3">
      <c r="B118" s="227"/>
      <c r="C118" s="225"/>
      <c r="D118" s="225"/>
      <c r="E118" s="226"/>
      <c r="F118" s="228"/>
      <c r="G118" s="229"/>
      <c r="H118" s="228"/>
      <c r="I118" s="241"/>
      <c r="J118" s="104"/>
      <c r="K118" s="1"/>
      <c r="L118" s="58">
        <f t="shared" ref="L118:L121" si="38">IF(OR(B118="",K118=""),0,VLOOKUP(H118,MCONGRESO_INTERNACIONAL,2,FALSE))</f>
        <v>0</v>
      </c>
      <c r="M118" s="91">
        <f t="shared" ref="M118:M121" si="39">L118</f>
        <v>0</v>
      </c>
      <c r="N118" s="289"/>
      <c r="O118" s="290"/>
    </row>
    <row r="119" spans="2:15" s="30" customFormat="1" ht="20.100000000000001" customHeight="1" x14ac:dyDescent="0.3">
      <c r="B119" s="227"/>
      <c r="C119" s="225"/>
      <c r="D119" s="225"/>
      <c r="E119" s="226"/>
      <c r="F119" s="228"/>
      <c r="G119" s="229"/>
      <c r="H119" s="228"/>
      <c r="I119" s="241"/>
      <c r="J119" s="104"/>
      <c r="K119" s="1"/>
      <c r="L119" s="58">
        <f t="shared" si="38"/>
        <v>0</v>
      </c>
      <c r="M119" s="91">
        <f t="shared" si="39"/>
        <v>0</v>
      </c>
      <c r="N119" s="289"/>
      <c r="O119" s="290"/>
    </row>
    <row r="120" spans="2:15" s="30" customFormat="1" ht="20.100000000000001" customHeight="1" x14ac:dyDescent="0.3">
      <c r="B120" s="227"/>
      <c r="C120" s="225"/>
      <c r="D120" s="225"/>
      <c r="E120" s="226"/>
      <c r="F120" s="228"/>
      <c r="G120" s="229"/>
      <c r="H120" s="228"/>
      <c r="I120" s="241"/>
      <c r="J120" s="104"/>
      <c r="K120" s="1"/>
      <c r="L120" s="58">
        <f t="shared" si="38"/>
        <v>0</v>
      </c>
      <c r="M120" s="91">
        <f t="shared" si="39"/>
        <v>0</v>
      </c>
      <c r="N120" s="289"/>
      <c r="O120" s="290"/>
    </row>
    <row r="121" spans="2:15" s="30" customFormat="1" ht="20.100000000000001" customHeight="1" x14ac:dyDescent="0.3">
      <c r="B121" s="227"/>
      <c r="C121" s="225"/>
      <c r="D121" s="225"/>
      <c r="E121" s="226"/>
      <c r="F121" s="228"/>
      <c r="G121" s="229"/>
      <c r="H121" s="228"/>
      <c r="I121" s="241"/>
      <c r="J121" s="104"/>
      <c r="K121" s="1"/>
      <c r="L121" s="58">
        <f t="shared" si="38"/>
        <v>0</v>
      </c>
      <c r="M121" s="91">
        <f t="shared" si="39"/>
        <v>0</v>
      </c>
      <c r="N121" s="289"/>
      <c r="O121" s="290"/>
    </row>
    <row r="122" spans="2:15" s="30" customFormat="1" ht="20.100000000000001" customHeight="1" x14ac:dyDescent="0.3">
      <c r="B122" s="227"/>
      <c r="C122" s="225"/>
      <c r="D122" s="225"/>
      <c r="E122" s="226"/>
      <c r="F122" s="228"/>
      <c r="G122" s="229"/>
      <c r="H122" s="228"/>
      <c r="I122" s="241"/>
      <c r="J122" s="104"/>
      <c r="K122" s="1"/>
      <c r="L122" s="58">
        <f t="shared" si="37"/>
        <v>0</v>
      </c>
      <c r="M122" s="91">
        <f t="shared" ref="M122:M123" si="40">L122</f>
        <v>0</v>
      </c>
      <c r="N122" s="289"/>
      <c r="O122" s="290"/>
    </row>
    <row r="123" spans="2:15" s="30" customFormat="1" ht="20.100000000000001" customHeight="1" x14ac:dyDescent="0.3">
      <c r="B123" s="227"/>
      <c r="C123" s="225"/>
      <c r="D123" s="225"/>
      <c r="E123" s="226"/>
      <c r="F123" s="228"/>
      <c r="G123" s="229"/>
      <c r="H123" s="228"/>
      <c r="I123" s="241"/>
      <c r="J123" s="104"/>
      <c r="K123" s="1"/>
      <c r="L123" s="58">
        <f t="shared" si="37"/>
        <v>0</v>
      </c>
      <c r="M123" s="91">
        <f t="shared" si="40"/>
        <v>0</v>
      </c>
      <c r="N123" s="289"/>
      <c r="O123" s="290"/>
    </row>
    <row r="124" spans="2:15" s="30" customFormat="1" ht="20.100000000000001" customHeight="1" x14ac:dyDescent="0.3">
      <c r="B124" s="227"/>
      <c r="C124" s="225"/>
      <c r="D124" s="225"/>
      <c r="E124" s="226"/>
      <c r="F124" s="228"/>
      <c r="G124" s="229"/>
      <c r="H124" s="228"/>
      <c r="I124" s="241"/>
      <c r="J124" s="104"/>
      <c r="K124" s="1"/>
      <c r="L124" s="58">
        <f t="shared" si="37"/>
        <v>0</v>
      </c>
      <c r="M124" s="91">
        <f t="shared" ref="M124:M126" si="41">L124</f>
        <v>0</v>
      </c>
      <c r="N124" s="289"/>
      <c r="O124" s="290"/>
    </row>
    <row r="125" spans="2:15" s="30" customFormat="1" ht="20.100000000000001" customHeight="1" x14ac:dyDescent="0.3">
      <c r="B125" s="227"/>
      <c r="C125" s="225"/>
      <c r="D125" s="225"/>
      <c r="E125" s="226"/>
      <c r="F125" s="228"/>
      <c r="G125" s="229"/>
      <c r="H125" s="228"/>
      <c r="I125" s="241"/>
      <c r="J125" s="104"/>
      <c r="K125" s="1"/>
      <c r="L125" s="58">
        <f t="shared" si="37"/>
        <v>0</v>
      </c>
      <c r="M125" s="91">
        <f t="shared" ref="M125" si="42">L125</f>
        <v>0</v>
      </c>
      <c r="N125" s="289"/>
      <c r="O125" s="290"/>
    </row>
    <row r="126" spans="2:15" s="30" customFormat="1" ht="20.100000000000001" customHeight="1" thickBot="1" x14ac:dyDescent="0.35">
      <c r="B126" s="227"/>
      <c r="C126" s="225"/>
      <c r="D126" s="225"/>
      <c r="E126" s="226"/>
      <c r="F126" s="228"/>
      <c r="G126" s="229"/>
      <c r="H126" s="228"/>
      <c r="I126" s="241"/>
      <c r="J126" s="104"/>
      <c r="K126" s="1"/>
      <c r="L126" s="58">
        <f t="shared" si="37"/>
        <v>0</v>
      </c>
      <c r="M126" s="91">
        <f t="shared" si="41"/>
        <v>0</v>
      </c>
      <c r="N126" s="291"/>
      <c r="O126" s="292"/>
    </row>
    <row r="127" spans="2:15" s="37" customFormat="1" ht="23.25" customHeight="1" x14ac:dyDescent="0.3">
      <c r="B127" s="51" t="s">
        <v>79</v>
      </c>
      <c r="C127" s="52"/>
      <c r="D127" s="52"/>
      <c r="E127" s="52"/>
      <c r="F127" s="52"/>
      <c r="G127" s="52"/>
      <c r="H127" s="52"/>
      <c r="I127" s="52"/>
      <c r="J127" s="52"/>
      <c r="K127" s="53"/>
      <c r="L127" s="265">
        <f>SUM(L129:L138)</f>
        <v>0</v>
      </c>
      <c r="M127" s="272">
        <f>SUM(M129:M138)</f>
        <v>0</v>
      </c>
      <c r="N127" s="297"/>
      <c r="O127" s="297"/>
    </row>
    <row r="128" spans="2:15" ht="30" customHeight="1" thickBot="1" x14ac:dyDescent="0.35">
      <c r="B128" s="234" t="s">
        <v>106</v>
      </c>
      <c r="C128" s="233"/>
      <c r="D128" s="233"/>
      <c r="E128" s="233"/>
      <c r="F128" s="233" t="s">
        <v>107</v>
      </c>
      <c r="G128" s="233"/>
      <c r="H128" s="233" t="s">
        <v>53</v>
      </c>
      <c r="I128" s="233"/>
      <c r="J128" s="101" t="s">
        <v>12</v>
      </c>
      <c r="K128" s="46" t="s">
        <v>14</v>
      </c>
      <c r="L128" s="264"/>
      <c r="M128" s="270"/>
      <c r="N128" s="297"/>
      <c r="O128" s="297"/>
    </row>
    <row r="129" spans="2:15" s="30" customFormat="1" ht="20.100000000000001" customHeight="1" x14ac:dyDescent="0.3">
      <c r="B129" s="227"/>
      <c r="C129" s="225"/>
      <c r="D129" s="225"/>
      <c r="E129" s="226"/>
      <c r="F129" s="224"/>
      <c r="G129" s="226"/>
      <c r="H129" s="228"/>
      <c r="I129" s="241"/>
      <c r="J129" s="104"/>
      <c r="K129" s="1"/>
      <c r="L129" s="58">
        <f t="shared" ref="L129:L138" si="43">IF(OR(B129="",K129=""),0,VLOOKUP(H129,MCONGRESO_NACIONAL,2,FALSE))</f>
        <v>0</v>
      </c>
      <c r="M129" s="91">
        <f>L129</f>
        <v>0</v>
      </c>
      <c r="N129" s="298"/>
      <c r="O129" s="299"/>
    </row>
    <row r="130" spans="2:15" s="30" customFormat="1" ht="20.100000000000001" customHeight="1" x14ac:dyDescent="0.3">
      <c r="B130" s="227"/>
      <c r="C130" s="225"/>
      <c r="D130" s="225"/>
      <c r="E130" s="226"/>
      <c r="F130" s="224"/>
      <c r="G130" s="226"/>
      <c r="H130" s="228"/>
      <c r="I130" s="241"/>
      <c r="J130" s="104"/>
      <c r="K130" s="1"/>
      <c r="L130" s="58">
        <f t="shared" ref="L130:L133" si="44">IF(OR(B130="",K130=""),0,VLOOKUP(H130,MCONGRESO_NACIONAL,2,FALSE))</f>
        <v>0</v>
      </c>
      <c r="M130" s="91">
        <f t="shared" ref="M130:M133" si="45">L130</f>
        <v>0</v>
      </c>
      <c r="N130" s="289"/>
      <c r="O130" s="290"/>
    </row>
    <row r="131" spans="2:15" s="30" customFormat="1" ht="20.100000000000001" customHeight="1" x14ac:dyDescent="0.3">
      <c r="B131" s="227"/>
      <c r="C131" s="225"/>
      <c r="D131" s="225"/>
      <c r="E131" s="226"/>
      <c r="F131" s="224"/>
      <c r="G131" s="226"/>
      <c r="H131" s="228"/>
      <c r="I131" s="241"/>
      <c r="J131" s="104"/>
      <c r="K131" s="1"/>
      <c r="L131" s="58">
        <f t="shared" si="44"/>
        <v>0</v>
      </c>
      <c r="M131" s="91">
        <f t="shared" si="45"/>
        <v>0</v>
      </c>
      <c r="N131" s="289"/>
      <c r="O131" s="290"/>
    </row>
    <row r="132" spans="2:15" s="30" customFormat="1" ht="20.100000000000001" customHeight="1" x14ac:dyDescent="0.3">
      <c r="B132" s="227"/>
      <c r="C132" s="225"/>
      <c r="D132" s="225"/>
      <c r="E132" s="226"/>
      <c r="F132" s="224"/>
      <c r="G132" s="226"/>
      <c r="H132" s="228"/>
      <c r="I132" s="241"/>
      <c r="J132" s="104"/>
      <c r="K132" s="1"/>
      <c r="L132" s="58">
        <f t="shared" si="44"/>
        <v>0</v>
      </c>
      <c r="M132" s="91">
        <f t="shared" si="45"/>
        <v>0</v>
      </c>
      <c r="N132" s="289"/>
      <c r="O132" s="290"/>
    </row>
    <row r="133" spans="2:15" s="30" customFormat="1" ht="20.100000000000001" customHeight="1" x14ac:dyDescent="0.3">
      <c r="B133" s="227"/>
      <c r="C133" s="225"/>
      <c r="D133" s="225"/>
      <c r="E133" s="226"/>
      <c r="F133" s="224"/>
      <c r="G133" s="226"/>
      <c r="H133" s="228"/>
      <c r="I133" s="241"/>
      <c r="J133" s="104"/>
      <c r="K133" s="1"/>
      <c r="L133" s="58">
        <f t="shared" si="44"/>
        <v>0</v>
      </c>
      <c r="M133" s="91">
        <f t="shared" si="45"/>
        <v>0</v>
      </c>
      <c r="N133" s="289"/>
      <c r="O133" s="290"/>
    </row>
    <row r="134" spans="2:15" s="30" customFormat="1" ht="20.100000000000001" customHeight="1" x14ac:dyDescent="0.3">
      <c r="B134" s="227"/>
      <c r="C134" s="225"/>
      <c r="D134" s="225"/>
      <c r="E134" s="226"/>
      <c r="F134" s="224"/>
      <c r="G134" s="226"/>
      <c r="H134" s="228"/>
      <c r="I134" s="241"/>
      <c r="J134" s="104"/>
      <c r="K134" s="1"/>
      <c r="L134" s="58">
        <f t="shared" si="43"/>
        <v>0</v>
      </c>
      <c r="M134" s="91">
        <f t="shared" ref="M134:M135" si="46">L134</f>
        <v>0</v>
      </c>
      <c r="N134" s="289"/>
      <c r="O134" s="290"/>
    </row>
    <row r="135" spans="2:15" s="30" customFormat="1" ht="20.100000000000001" customHeight="1" x14ac:dyDescent="0.3">
      <c r="B135" s="227"/>
      <c r="C135" s="225"/>
      <c r="D135" s="225"/>
      <c r="E135" s="226"/>
      <c r="F135" s="224"/>
      <c r="G135" s="226"/>
      <c r="H135" s="228"/>
      <c r="I135" s="241"/>
      <c r="J135" s="104"/>
      <c r="K135" s="1"/>
      <c r="L135" s="58">
        <f t="shared" si="43"/>
        <v>0</v>
      </c>
      <c r="M135" s="91">
        <f t="shared" si="46"/>
        <v>0</v>
      </c>
      <c r="N135" s="289"/>
      <c r="O135" s="290"/>
    </row>
    <row r="136" spans="2:15" s="30" customFormat="1" ht="20.100000000000001" customHeight="1" x14ac:dyDescent="0.3">
      <c r="B136" s="227"/>
      <c r="C136" s="225"/>
      <c r="D136" s="225"/>
      <c r="E136" s="226"/>
      <c r="F136" s="224"/>
      <c r="G136" s="226"/>
      <c r="H136" s="228"/>
      <c r="I136" s="241"/>
      <c r="J136" s="104"/>
      <c r="K136" s="1"/>
      <c r="L136" s="58">
        <f t="shared" si="43"/>
        <v>0</v>
      </c>
      <c r="M136" s="91">
        <f t="shared" ref="M136" si="47">L136</f>
        <v>0</v>
      </c>
      <c r="N136" s="289"/>
      <c r="O136" s="290"/>
    </row>
    <row r="137" spans="2:15" s="30" customFormat="1" ht="20.100000000000001" customHeight="1" x14ac:dyDescent="0.3">
      <c r="B137" s="227"/>
      <c r="C137" s="225"/>
      <c r="D137" s="225"/>
      <c r="E137" s="226"/>
      <c r="F137" s="224"/>
      <c r="G137" s="226"/>
      <c r="H137" s="228"/>
      <c r="I137" s="241"/>
      <c r="J137" s="104"/>
      <c r="K137" s="1"/>
      <c r="L137" s="58">
        <f t="shared" si="43"/>
        <v>0</v>
      </c>
      <c r="M137" s="91">
        <f t="shared" ref="M137:M138" si="48">L137</f>
        <v>0</v>
      </c>
      <c r="N137" s="289"/>
      <c r="O137" s="290"/>
    </row>
    <row r="138" spans="2:15" s="30" customFormat="1" ht="20.100000000000001" customHeight="1" thickBot="1" x14ac:dyDescent="0.35">
      <c r="B138" s="227"/>
      <c r="C138" s="225"/>
      <c r="D138" s="225"/>
      <c r="E138" s="226"/>
      <c r="F138" s="224"/>
      <c r="G138" s="226"/>
      <c r="H138" s="228"/>
      <c r="I138" s="241"/>
      <c r="J138" s="104"/>
      <c r="K138" s="1"/>
      <c r="L138" s="58">
        <f t="shared" si="43"/>
        <v>0</v>
      </c>
      <c r="M138" s="91">
        <f t="shared" si="48"/>
        <v>0</v>
      </c>
      <c r="N138" s="291"/>
      <c r="O138" s="292"/>
    </row>
    <row r="139" spans="2:15" s="37" customFormat="1" ht="23.25" customHeight="1" x14ac:dyDescent="0.3">
      <c r="B139" s="51" t="s">
        <v>80</v>
      </c>
      <c r="C139" s="52"/>
      <c r="D139" s="52"/>
      <c r="E139" s="52"/>
      <c r="F139" s="52"/>
      <c r="G139" s="52"/>
      <c r="H139" s="52"/>
      <c r="I139" s="52"/>
      <c r="J139" s="52"/>
      <c r="K139" s="53"/>
      <c r="L139" s="265">
        <f>SUM(L141:L150)</f>
        <v>0</v>
      </c>
      <c r="M139" s="272">
        <f>SUM(M141:M150)</f>
        <v>0</v>
      </c>
      <c r="N139" s="297"/>
      <c r="O139" s="297"/>
    </row>
    <row r="140" spans="2:15" ht="30" customHeight="1" thickBot="1" x14ac:dyDescent="0.35">
      <c r="B140" s="234" t="s">
        <v>108</v>
      </c>
      <c r="C140" s="233"/>
      <c r="D140" s="233"/>
      <c r="E140" s="54"/>
      <c r="F140" s="233" t="s">
        <v>109</v>
      </c>
      <c r="G140" s="233"/>
      <c r="H140" s="233"/>
      <c r="I140" s="233"/>
      <c r="J140" s="101" t="s">
        <v>12</v>
      </c>
      <c r="K140" s="46" t="s">
        <v>14</v>
      </c>
      <c r="L140" s="264"/>
      <c r="M140" s="270"/>
      <c r="N140" s="297"/>
      <c r="O140" s="297"/>
    </row>
    <row r="141" spans="2:15" s="30" customFormat="1" ht="20.100000000000001" customHeight="1" x14ac:dyDescent="0.3">
      <c r="B141" s="227"/>
      <c r="C141" s="225"/>
      <c r="D141" s="225"/>
      <c r="E141" s="226"/>
      <c r="F141" s="225"/>
      <c r="G141" s="225"/>
      <c r="H141" s="225"/>
      <c r="I141" s="226"/>
      <c r="J141" s="129"/>
      <c r="K141" s="1"/>
      <c r="L141" s="58">
        <f>IF(AND(B141&lt;&gt;"",K141&lt;&gt;""),1,0)</f>
        <v>0</v>
      </c>
      <c r="M141" s="91">
        <f>L141</f>
        <v>0</v>
      </c>
      <c r="N141" s="298"/>
      <c r="O141" s="299"/>
    </row>
    <row r="142" spans="2:15" s="30" customFormat="1" ht="20.100000000000001" customHeight="1" x14ac:dyDescent="0.3">
      <c r="B142" s="227"/>
      <c r="C142" s="225"/>
      <c r="D142" s="225"/>
      <c r="E142" s="226"/>
      <c r="F142" s="225"/>
      <c r="G142" s="225"/>
      <c r="H142" s="225"/>
      <c r="I142" s="226"/>
      <c r="J142" s="129"/>
      <c r="K142" s="1"/>
      <c r="L142" s="58">
        <f t="shared" ref="L142:L145" si="49">IF(AND(B142&lt;&gt;"",K142&lt;&gt;""),1,0)</f>
        <v>0</v>
      </c>
      <c r="M142" s="91">
        <f t="shared" ref="M142:M145" si="50">L142</f>
        <v>0</v>
      </c>
      <c r="N142" s="289"/>
      <c r="O142" s="290"/>
    </row>
    <row r="143" spans="2:15" s="30" customFormat="1" ht="20.100000000000001" customHeight="1" x14ac:dyDescent="0.3">
      <c r="B143" s="227"/>
      <c r="C143" s="225"/>
      <c r="D143" s="225"/>
      <c r="E143" s="226"/>
      <c r="F143" s="225"/>
      <c r="G143" s="225"/>
      <c r="H143" s="225"/>
      <c r="I143" s="226"/>
      <c r="J143" s="129"/>
      <c r="K143" s="1"/>
      <c r="L143" s="58">
        <f t="shared" si="49"/>
        <v>0</v>
      </c>
      <c r="M143" s="91">
        <f t="shared" si="50"/>
        <v>0</v>
      </c>
      <c r="N143" s="289"/>
      <c r="O143" s="290"/>
    </row>
    <row r="144" spans="2:15" s="30" customFormat="1" ht="20.100000000000001" customHeight="1" x14ac:dyDescent="0.3">
      <c r="B144" s="227"/>
      <c r="C144" s="225"/>
      <c r="D144" s="225"/>
      <c r="E144" s="226"/>
      <c r="F144" s="225"/>
      <c r="G144" s="225"/>
      <c r="H144" s="225"/>
      <c r="I144" s="226"/>
      <c r="J144" s="129"/>
      <c r="K144" s="1"/>
      <c r="L144" s="58">
        <f t="shared" si="49"/>
        <v>0</v>
      </c>
      <c r="M144" s="91">
        <f t="shared" si="50"/>
        <v>0</v>
      </c>
      <c r="N144" s="289"/>
      <c r="O144" s="290"/>
    </row>
    <row r="145" spans="2:15" s="30" customFormat="1" ht="20.100000000000001" customHeight="1" x14ac:dyDescent="0.3">
      <c r="B145" s="227"/>
      <c r="C145" s="225"/>
      <c r="D145" s="225"/>
      <c r="E145" s="226"/>
      <c r="F145" s="225"/>
      <c r="G145" s="225"/>
      <c r="H145" s="225"/>
      <c r="I145" s="226"/>
      <c r="J145" s="129"/>
      <c r="K145" s="1"/>
      <c r="L145" s="58">
        <f t="shared" si="49"/>
        <v>0</v>
      </c>
      <c r="M145" s="91">
        <f t="shared" si="50"/>
        <v>0</v>
      </c>
      <c r="N145" s="289"/>
      <c r="O145" s="290"/>
    </row>
    <row r="146" spans="2:15" s="30" customFormat="1" ht="20.100000000000001" customHeight="1" x14ac:dyDescent="0.3">
      <c r="B146" s="227"/>
      <c r="C146" s="225"/>
      <c r="D146" s="225"/>
      <c r="E146" s="226"/>
      <c r="F146" s="225"/>
      <c r="G146" s="225"/>
      <c r="H146" s="225"/>
      <c r="I146" s="226"/>
      <c r="J146" s="129"/>
      <c r="K146" s="1"/>
      <c r="L146" s="58">
        <f t="shared" ref="L146:L147" si="51">IF(AND(B146&lt;&gt;"",K146&lt;&gt;""),1,0)</f>
        <v>0</v>
      </c>
      <c r="M146" s="91">
        <f t="shared" ref="M146:M147" si="52">L146</f>
        <v>0</v>
      </c>
      <c r="N146" s="289"/>
      <c r="O146" s="290"/>
    </row>
    <row r="147" spans="2:15" s="30" customFormat="1" ht="20.100000000000001" customHeight="1" x14ac:dyDescent="0.3">
      <c r="B147" s="227"/>
      <c r="C147" s="225"/>
      <c r="D147" s="225"/>
      <c r="E147" s="226"/>
      <c r="F147" s="225"/>
      <c r="G147" s="225"/>
      <c r="H147" s="225"/>
      <c r="I147" s="226"/>
      <c r="J147" s="129"/>
      <c r="K147" s="1"/>
      <c r="L147" s="58">
        <f t="shared" si="51"/>
        <v>0</v>
      </c>
      <c r="M147" s="91">
        <f t="shared" si="52"/>
        <v>0</v>
      </c>
      <c r="N147" s="289"/>
      <c r="O147" s="290"/>
    </row>
    <row r="148" spans="2:15" s="30" customFormat="1" ht="20.100000000000001" customHeight="1" x14ac:dyDescent="0.3">
      <c r="B148" s="227"/>
      <c r="C148" s="225"/>
      <c r="D148" s="225"/>
      <c r="E148" s="226"/>
      <c r="F148" s="225"/>
      <c r="G148" s="225"/>
      <c r="H148" s="225"/>
      <c r="I148" s="226"/>
      <c r="J148" s="129"/>
      <c r="K148" s="1"/>
      <c r="L148" s="58">
        <f t="shared" ref="L148" si="53">IF(AND(B148&lt;&gt;"",K148&lt;&gt;""),1,0)</f>
        <v>0</v>
      </c>
      <c r="M148" s="91">
        <f t="shared" ref="M148" si="54">L148</f>
        <v>0</v>
      </c>
      <c r="N148" s="289"/>
      <c r="O148" s="290"/>
    </row>
    <row r="149" spans="2:15" s="30" customFormat="1" ht="20.100000000000001" customHeight="1" x14ac:dyDescent="0.3">
      <c r="B149" s="227"/>
      <c r="C149" s="225"/>
      <c r="D149" s="225"/>
      <c r="E149" s="226"/>
      <c r="F149" s="225"/>
      <c r="G149" s="225"/>
      <c r="H149" s="225"/>
      <c r="I149" s="226"/>
      <c r="J149" s="129"/>
      <c r="K149" s="1"/>
      <c r="L149" s="58">
        <f t="shared" ref="L149:L150" si="55">IF(AND(B149&lt;&gt;"",K149&lt;&gt;""),1,0)</f>
        <v>0</v>
      </c>
      <c r="M149" s="91">
        <f t="shared" ref="M149:M150" si="56">L149</f>
        <v>0</v>
      </c>
      <c r="N149" s="289"/>
      <c r="O149" s="290"/>
    </row>
    <row r="150" spans="2:15" s="30" customFormat="1" ht="20.100000000000001" customHeight="1" thickBot="1" x14ac:dyDescent="0.35">
      <c r="B150" s="227"/>
      <c r="C150" s="225"/>
      <c r="D150" s="225"/>
      <c r="E150" s="226"/>
      <c r="F150" s="225"/>
      <c r="G150" s="225"/>
      <c r="H150" s="225"/>
      <c r="I150" s="226"/>
      <c r="J150" s="129"/>
      <c r="K150" s="1"/>
      <c r="L150" s="58">
        <f t="shared" si="55"/>
        <v>0</v>
      </c>
      <c r="M150" s="91">
        <f t="shared" si="56"/>
        <v>0</v>
      </c>
      <c r="N150" s="291"/>
      <c r="O150" s="292"/>
    </row>
    <row r="151" spans="2:15" s="37" customFormat="1" ht="23.25" customHeight="1" x14ac:dyDescent="0.3">
      <c r="B151" s="51" t="s">
        <v>81</v>
      </c>
      <c r="C151" s="52"/>
      <c r="D151" s="52"/>
      <c r="E151" s="52"/>
      <c r="F151" s="52"/>
      <c r="G151" s="52"/>
      <c r="H151" s="52"/>
      <c r="I151" s="52"/>
      <c r="J151" s="52"/>
      <c r="K151" s="53"/>
      <c r="L151" s="265">
        <f>SUM(L153:L162)</f>
        <v>0</v>
      </c>
      <c r="M151" s="272">
        <f>SUM(M153:M162)</f>
        <v>0</v>
      </c>
      <c r="N151" s="297"/>
      <c r="O151" s="297"/>
    </row>
    <row r="152" spans="2:15" ht="30" customHeight="1" thickBot="1" x14ac:dyDescent="0.35">
      <c r="B152" s="234" t="s">
        <v>107</v>
      </c>
      <c r="C152" s="233"/>
      <c r="D152" s="233"/>
      <c r="E152" s="233"/>
      <c r="F152" s="233"/>
      <c r="G152" s="233"/>
      <c r="H152" s="233"/>
      <c r="I152" s="233"/>
      <c r="J152" s="101" t="s">
        <v>12</v>
      </c>
      <c r="K152" s="46" t="s">
        <v>14</v>
      </c>
      <c r="L152" s="264"/>
      <c r="M152" s="270"/>
      <c r="N152" s="297"/>
      <c r="O152" s="297"/>
    </row>
    <row r="153" spans="2:15" s="30" customFormat="1" ht="20.100000000000001" customHeight="1" x14ac:dyDescent="0.3">
      <c r="B153" s="227"/>
      <c r="C153" s="225"/>
      <c r="D153" s="225"/>
      <c r="E153" s="225"/>
      <c r="F153" s="225"/>
      <c r="G153" s="225"/>
      <c r="H153" s="225"/>
      <c r="I153" s="226"/>
      <c r="J153" s="104"/>
      <c r="K153" s="1"/>
      <c r="L153" s="58">
        <f>IF(AND(B153&lt;&gt;"",K153&lt;&gt;""),0.25,0)</f>
        <v>0</v>
      </c>
      <c r="M153" s="91">
        <f>L153</f>
        <v>0</v>
      </c>
      <c r="N153" s="298"/>
      <c r="O153" s="299"/>
    </row>
    <row r="154" spans="2:15" s="30" customFormat="1" ht="20.100000000000001" customHeight="1" x14ac:dyDescent="0.3">
      <c r="B154" s="227"/>
      <c r="C154" s="225"/>
      <c r="D154" s="225"/>
      <c r="E154" s="225"/>
      <c r="F154" s="225"/>
      <c r="G154" s="225"/>
      <c r="H154" s="225"/>
      <c r="I154" s="226"/>
      <c r="J154" s="104"/>
      <c r="K154" s="1"/>
      <c r="L154" s="58">
        <f t="shared" ref="L154:L157" si="57">IF(AND(B154&lt;&gt;"",K154&lt;&gt;""),0.25,0)</f>
        <v>0</v>
      </c>
      <c r="M154" s="91">
        <f t="shared" ref="M154:M157" si="58">L154</f>
        <v>0</v>
      </c>
      <c r="N154" s="289"/>
      <c r="O154" s="290"/>
    </row>
    <row r="155" spans="2:15" s="30" customFormat="1" ht="20.100000000000001" customHeight="1" x14ac:dyDescent="0.3">
      <c r="B155" s="227"/>
      <c r="C155" s="225"/>
      <c r="D155" s="225"/>
      <c r="E155" s="225"/>
      <c r="F155" s="225"/>
      <c r="G155" s="225"/>
      <c r="H155" s="225"/>
      <c r="I155" s="226"/>
      <c r="J155" s="104"/>
      <c r="K155" s="1"/>
      <c r="L155" s="58">
        <f t="shared" si="57"/>
        <v>0</v>
      </c>
      <c r="M155" s="91">
        <f t="shared" si="58"/>
        <v>0</v>
      </c>
      <c r="N155" s="289"/>
      <c r="O155" s="290"/>
    </row>
    <row r="156" spans="2:15" s="30" customFormat="1" ht="20.100000000000001" customHeight="1" x14ac:dyDescent="0.3">
      <c r="B156" s="227"/>
      <c r="C156" s="225"/>
      <c r="D156" s="225"/>
      <c r="E156" s="225"/>
      <c r="F156" s="225"/>
      <c r="G156" s="225"/>
      <c r="H156" s="225"/>
      <c r="I156" s="226"/>
      <c r="J156" s="104"/>
      <c r="K156" s="1"/>
      <c r="L156" s="58">
        <f t="shared" si="57"/>
        <v>0</v>
      </c>
      <c r="M156" s="91">
        <f t="shared" si="58"/>
        <v>0</v>
      </c>
      <c r="N156" s="289"/>
      <c r="O156" s="290"/>
    </row>
    <row r="157" spans="2:15" s="30" customFormat="1" ht="20.100000000000001" customHeight="1" x14ac:dyDescent="0.3">
      <c r="B157" s="227"/>
      <c r="C157" s="225"/>
      <c r="D157" s="225"/>
      <c r="E157" s="225"/>
      <c r="F157" s="225"/>
      <c r="G157" s="225"/>
      <c r="H157" s="225"/>
      <c r="I157" s="226"/>
      <c r="J157" s="104"/>
      <c r="K157" s="1"/>
      <c r="L157" s="58">
        <f t="shared" si="57"/>
        <v>0</v>
      </c>
      <c r="M157" s="91">
        <f t="shared" si="58"/>
        <v>0</v>
      </c>
      <c r="N157" s="289"/>
      <c r="O157" s="290"/>
    </row>
    <row r="158" spans="2:15" s="30" customFormat="1" ht="20.100000000000001" customHeight="1" x14ac:dyDescent="0.3">
      <c r="B158" s="227"/>
      <c r="C158" s="225"/>
      <c r="D158" s="225"/>
      <c r="E158" s="225"/>
      <c r="F158" s="225"/>
      <c r="G158" s="225"/>
      <c r="H158" s="225"/>
      <c r="I158" s="226"/>
      <c r="J158" s="104"/>
      <c r="K158" s="1"/>
      <c r="L158" s="58">
        <f t="shared" ref="L158:L159" si="59">IF(AND(B158&lt;&gt;"",K158&lt;&gt;""),0.25,0)</f>
        <v>0</v>
      </c>
      <c r="M158" s="91">
        <f t="shared" ref="M158:M159" si="60">L158</f>
        <v>0</v>
      </c>
      <c r="N158" s="289"/>
      <c r="O158" s="290"/>
    </row>
    <row r="159" spans="2:15" s="30" customFormat="1" ht="20.100000000000001" customHeight="1" x14ac:dyDescent="0.3">
      <c r="B159" s="227"/>
      <c r="C159" s="225"/>
      <c r="D159" s="225"/>
      <c r="E159" s="225"/>
      <c r="F159" s="225"/>
      <c r="G159" s="225"/>
      <c r="H159" s="225"/>
      <c r="I159" s="226"/>
      <c r="J159" s="104"/>
      <c r="K159" s="1"/>
      <c r="L159" s="58">
        <f t="shared" si="59"/>
        <v>0</v>
      </c>
      <c r="M159" s="91">
        <f t="shared" si="60"/>
        <v>0</v>
      </c>
      <c r="N159" s="289"/>
      <c r="O159" s="290"/>
    </row>
    <row r="160" spans="2:15" s="30" customFormat="1" ht="20.100000000000001" customHeight="1" x14ac:dyDescent="0.3">
      <c r="B160" s="227"/>
      <c r="C160" s="225"/>
      <c r="D160" s="225"/>
      <c r="E160" s="225"/>
      <c r="F160" s="225"/>
      <c r="G160" s="225"/>
      <c r="H160" s="225"/>
      <c r="I160" s="226"/>
      <c r="J160" s="104"/>
      <c r="K160" s="1"/>
      <c r="L160" s="58">
        <f t="shared" ref="L160" si="61">IF(AND(B160&lt;&gt;"",K160&lt;&gt;""),0.25,0)</f>
        <v>0</v>
      </c>
      <c r="M160" s="91">
        <f t="shared" ref="M160" si="62">L160</f>
        <v>0</v>
      </c>
      <c r="N160" s="289"/>
      <c r="O160" s="290"/>
    </row>
    <row r="161" spans="2:15" s="30" customFormat="1" ht="20.100000000000001" customHeight="1" x14ac:dyDescent="0.3">
      <c r="B161" s="227"/>
      <c r="C161" s="225"/>
      <c r="D161" s="225"/>
      <c r="E161" s="225"/>
      <c r="F161" s="225"/>
      <c r="G161" s="225"/>
      <c r="H161" s="225"/>
      <c r="I161" s="226"/>
      <c r="J161" s="104"/>
      <c r="K161" s="1"/>
      <c r="L161" s="58">
        <f t="shared" ref="L161:L162" si="63">IF(AND(B161&lt;&gt;"",K161&lt;&gt;""),0.25,0)</f>
        <v>0</v>
      </c>
      <c r="M161" s="91">
        <f t="shared" ref="M161:M162" si="64">L161</f>
        <v>0</v>
      </c>
      <c r="N161" s="289"/>
      <c r="O161" s="290"/>
    </row>
    <row r="162" spans="2:15" s="30" customFormat="1" ht="20.100000000000001" customHeight="1" thickBot="1" x14ac:dyDescent="0.35">
      <c r="B162" s="238"/>
      <c r="C162" s="239"/>
      <c r="D162" s="239"/>
      <c r="E162" s="239"/>
      <c r="F162" s="239"/>
      <c r="G162" s="239"/>
      <c r="H162" s="239"/>
      <c r="I162" s="240"/>
      <c r="J162" s="105"/>
      <c r="K162" s="2"/>
      <c r="L162" s="137">
        <f t="shared" si="63"/>
        <v>0</v>
      </c>
      <c r="M162" s="94">
        <f t="shared" si="64"/>
        <v>0</v>
      </c>
      <c r="N162" s="291"/>
      <c r="O162" s="292"/>
    </row>
    <row r="163" spans="2:15" ht="18" x14ac:dyDescent="0.3">
      <c r="B163" s="230" t="s">
        <v>126</v>
      </c>
      <c r="C163" s="231"/>
      <c r="D163" s="231"/>
      <c r="E163" s="231"/>
      <c r="F163" s="231"/>
      <c r="G163" s="231"/>
      <c r="H163" s="231"/>
      <c r="I163" s="231"/>
      <c r="J163" s="231"/>
      <c r="K163" s="232"/>
    </row>
    <row r="164" spans="2:15" ht="30" customHeight="1" x14ac:dyDescent="0.3">
      <c r="B164" s="192"/>
      <c r="C164" s="193"/>
      <c r="D164" s="193"/>
      <c r="E164" s="193"/>
      <c r="F164" s="193"/>
      <c r="G164" s="193"/>
      <c r="H164" s="193"/>
      <c r="I164" s="193"/>
      <c r="J164" s="193"/>
      <c r="K164" s="194"/>
    </row>
    <row r="165" spans="2:15" ht="30" customHeight="1" x14ac:dyDescent="0.3">
      <c r="B165" s="192"/>
      <c r="C165" s="193"/>
      <c r="D165" s="193"/>
      <c r="E165" s="193"/>
      <c r="F165" s="193"/>
      <c r="G165" s="193"/>
      <c r="H165" s="193"/>
      <c r="I165" s="193"/>
      <c r="J165" s="193"/>
      <c r="K165" s="194"/>
    </row>
    <row r="166" spans="2:15" ht="30" customHeight="1" thickBot="1" x14ac:dyDescent="0.35">
      <c r="B166" s="195"/>
      <c r="C166" s="196"/>
      <c r="D166" s="196"/>
      <c r="E166" s="196"/>
      <c r="F166" s="196"/>
      <c r="G166" s="196"/>
      <c r="H166" s="196"/>
      <c r="I166" s="196"/>
      <c r="J166" s="196"/>
      <c r="K166" s="197"/>
    </row>
  </sheetData>
  <sheetProtection algorithmName="SHA-512" hashValue="O/lw2rwVissHYzAsLfo8dvzJvKBprczODZHPS0fSeKvC22Sgyrt0dc8Y7ccwEHZQ62+r2BPhDpFb4sT9pa9tYA==" saltValue="AO7nzFyFaVSbw8PGxJaoCw==" spinCount="100000" sheet="1" insertRows="0" deleteRows="0" selectLockedCells="1"/>
  <mergeCells count="460">
    <mergeCell ref="B156:I156"/>
    <mergeCell ref="N156:O156"/>
    <mergeCell ref="B157:I157"/>
    <mergeCell ref="N157:O157"/>
    <mergeCell ref="B144:E144"/>
    <mergeCell ref="F144:I144"/>
    <mergeCell ref="N144:O144"/>
    <mergeCell ref="B145:E145"/>
    <mergeCell ref="F145:I145"/>
    <mergeCell ref="N145:O145"/>
    <mergeCell ref="B154:I154"/>
    <mergeCell ref="N154:O154"/>
    <mergeCell ref="B155:I155"/>
    <mergeCell ref="N155:O155"/>
    <mergeCell ref="B148:E148"/>
    <mergeCell ref="F148:I148"/>
    <mergeCell ref="N148:O148"/>
    <mergeCell ref="B146:E146"/>
    <mergeCell ref="F146:I146"/>
    <mergeCell ref="N146:O146"/>
    <mergeCell ref="B147:E147"/>
    <mergeCell ref="F147:I147"/>
    <mergeCell ref="N147:O147"/>
    <mergeCell ref="L151:L152"/>
    <mergeCell ref="F133:G133"/>
    <mergeCell ref="H133:I133"/>
    <mergeCell ref="N133:O133"/>
    <mergeCell ref="B142:E142"/>
    <mergeCell ref="F142:I142"/>
    <mergeCell ref="N142:O142"/>
    <mergeCell ref="B143:E143"/>
    <mergeCell ref="F143:I143"/>
    <mergeCell ref="N143:O143"/>
    <mergeCell ref="F140:I140"/>
    <mergeCell ref="B136:E136"/>
    <mergeCell ref="F136:G136"/>
    <mergeCell ref="H136:I136"/>
    <mergeCell ref="N136:O136"/>
    <mergeCell ref="B134:E134"/>
    <mergeCell ref="F134:G134"/>
    <mergeCell ref="H134:I134"/>
    <mergeCell ref="N134:O134"/>
    <mergeCell ref="B135:E135"/>
    <mergeCell ref="F135:G135"/>
    <mergeCell ref="B130:E130"/>
    <mergeCell ref="F130:G130"/>
    <mergeCell ref="H130:I130"/>
    <mergeCell ref="N130:O130"/>
    <mergeCell ref="B131:E131"/>
    <mergeCell ref="F131:G131"/>
    <mergeCell ref="H131:I131"/>
    <mergeCell ref="N131:O131"/>
    <mergeCell ref="N122:O122"/>
    <mergeCell ref="B123:E123"/>
    <mergeCell ref="F123:G123"/>
    <mergeCell ref="H123:I123"/>
    <mergeCell ref="N123:O123"/>
    <mergeCell ref="B126:E126"/>
    <mergeCell ref="F126:G126"/>
    <mergeCell ref="N119:O119"/>
    <mergeCell ref="B120:E120"/>
    <mergeCell ref="F120:G120"/>
    <mergeCell ref="H120:I120"/>
    <mergeCell ref="N120:O120"/>
    <mergeCell ref="B121:E121"/>
    <mergeCell ref="F121:G121"/>
    <mergeCell ref="H121:I121"/>
    <mergeCell ref="N121:O121"/>
    <mergeCell ref="G45:I45"/>
    <mergeCell ref="N45:O45"/>
    <mergeCell ref="B46:E46"/>
    <mergeCell ref="G46:I46"/>
    <mergeCell ref="N46:O46"/>
    <mergeCell ref="B118:E118"/>
    <mergeCell ref="F118:G118"/>
    <mergeCell ref="H118:I118"/>
    <mergeCell ref="N118:O118"/>
    <mergeCell ref="N85:O85"/>
    <mergeCell ref="N86:O86"/>
    <mergeCell ref="N87:O87"/>
    <mergeCell ref="N88:O88"/>
    <mergeCell ref="N89:O89"/>
    <mergeCell ref="N90:O90"/>
    <mergeCell ref="N106:O106"/>
    <mergeCell ref="N107:O107"/>
    <mergeCell ref="N108:O108"/>
    <mergeCell ref="N91:O91"/>
    <mergeCell ref="N92:O92"/>
    <mergeCell ref="N93:O93"/>
    <mergeCell ref="N94:O94"/>
    <mergeCell ref="N95:O95"/>
    <mergeCell ref="N96:O96"/>
    <mergeCell ref="N8:O9"/>
    <mergeCell ref="N140:O140"/>
    <mergeCell ref="N141:O141"/>
    <mergeCell ref="N149:O149"/>
    <mergeCell ref="N150:O150"/>
    <mergeCell ref="N151:O151"/>
    <mergeCell ref="N152:O152"/>
    <mergeCell ref="N153:O153"/>
    <mergeCell ref="N161:O161"/>
    <mergeCell ref="N109:O109"/>
    <mergeCell ref="N110:O110"/>
    <mergeCell ref="N111:O111"/>
    <mergeCell ref="N112:O112"/>
    <mergeCell ref="N113:O113"/>
    <mergeCell ref="N114:O114"/>
    <mergeCell ref="N115:O115"/>
    <mergeCell ref="N116:O116"/>
    <mergeCell ref="N117:O117"/>
    <mergeCell ref="N100:O100"/>
    <mergeCell ref="N101:O101"/>
    <mergeCell ref="N102:O102"/>
    <mergeCell ref="N103:O103"/>
    <mergeCell ref="N104:O104"/>
    <mergeCell ref="N105:O105"/>
    <mergeCell ref="N162:O162"/>
    <mergeCell ref="N124:O124"/>
    <mergeCell ref="N125:O125"/>
    <mergeCell ref="N126:O126"/>
    <mergeCell ref="N127:O127"/>
    <mergeCell ref="N128:O128"/>
    <mergeCell ref="N129:O129"/>
    <mergeCell ref="N137:O137"/>
    <mergeCell ref="N138:O138"/>
    <mergeCell ref="N139:O139"/>
    <mergeCell ref="N135:O135"/>
    <mergeCell ref="N160:O160"/>
    <mergeCell ref="N158:O158"/>
    <mergeCell ref="N159:O159"/>
    <mergeCell ref="N132:O132"/>
    <mergeCell ref="N97:O97"/>
    <mergeCell ref="N98:O98"/>
    <mergeCell ref="N99:O99"/>
    <mergeCell ref="N76:O76"/>
    <mergeCell ref="N77:O77"/>
    <mergeCell ref="N78:O78"/>
    <mergeCell ref="N79:O79"/>
    <mergeCell ref="N80:O80"/>
    <mergeCell ref="N81:O81"/>
    <mergeCell ref="N82:O82"/>
    <mergeCell ref="N83:O83"/>
    <mergeCell ref="N84:O84"/>
    <mergeCell ref="N67:O67"/>
    <mergeCell ref="N68:O68"/>
    <mergeCell ref="N69:O69"/>
    <mergeCell ref="N70:O70"/>
    <mergeCell ref="N71:O71"/>
    <mergeCell ref="N72:O72"/>
    <mergeCell ref="N73:O73"/>
    <mergeCell ref="N74:O74"/>
    <mergeCell ref="N75:O75"/>
    <mergeCell ref="N53:O53"/>
    <mergeCell ref="N54:O54"/>
    <mergeCell ref="N57:O57"/>
    <mergeCell ref="N58:O58"/>
    <mergeCell ref="N59:O59"/>
    <mergeCell ref="N60:O60"/>
    <mergeCell ref="N61:O61"/>
    <mergeCell ref="N65:O65"/>
    <mergeCell ref="N66:O66"/>
    <mergeCell ref="N55:O55"/>
    <mergeCell ref="N56:O56"/>
    <mergeCell ref="N64:O64"/>
    <mergeCell ref="N63:O63"/>
    <mergeCell ref="N62:O62"/>
    <mergeCell ref="N41:O41"/>
    <mergeCell ref="N42:O42"/>
    <mergeCell ref="N43:O43"/>
    <mergeCell ref="N47:O47"/>
    <mergeCell ref="N48:O48"/>
    <mergeCell ref="N49:O49"/>
    <mergeCell ref="N50:O50"/>
    <mergeCell ref="N51:O51"/>
    <mergeCell ref="N52:O52"/>
    <mergeCell ref="N44:O44"/>
    <mergeCell ref="N32:O32"/>
    <mergeCell ref="N33:O33"/>
    <mergeCell ref="N34:O34"/>
    <mergeCell ref="N35:O35"/>
    <mergeCell ref="N36:O36"/>
    <mergeCell ref="N37:O37"/>
    <mergeCell ref="N38:O38"/>
    <mergeCell ref="N39:O39"/>
    <mergeCell ref="N40:O40"/>
    <mergeCell ref="N29:O29"/>
    <mergeCell ref="N30:O30"/>
    <mergeCell ref="N31:O31"/>
    <mergeCell ref="N25:O25"/>
    <mergeCell ref="N26:O26"/>
    <mergeCell ref="N27:O27"/>
    <mergeCell ref="N28:O28"/>
    <mergeCell ref="N16:O16"/>
    <mergeCell ref="N17:O17"/>
    <mergeCell ref="N18:O18"/>
    <mergeCell ref="N19:O19"/>
    <mergeCell ref="N20:O20"/>
    <mergeCell ref="N21:O21"/>
    <mergeCell ref="N22:O22"/>
    <mergeCell ref="N23:O23"/>
    <mergeCell ref="N24:O24"/>
    <mergeCell ref="N10:O10"/>
    <mergeCell ref="N11:O11"/>
    <mergeCell ref="N12:O12"/>
    <mergeCell ref="B49:E49"/>
    <mergeCell ref="G49:I49"/>
    <mergeCell ref="B34:K34"/>
    <mergeCell ref="N13:O13"/>
    <mergeCell ref="N14:O14"/>
    <mergeCell ref="N15:O15"/>
    <mergeCell ref="B17:G17"/>
    <mergeCell ref="B18:G18"/>
    <mergeCell ref="B19:G19"/>
    <mergeCell ref="B13:G13"/>
    <mergeCell ref="H13:I13"/>
    <mergeCell ref="B14:G14"/>
    <mergeCell ref="H14:I14"/>
    <mergeCell ref="L16:L17"/>
    <mergeCell ref="L22:L23"/>
    <mergeCell ref="L29:L30"/>
    <mergeCell ref="L34:L35"/>
    <mergeCell ref="B35:E35"/>
    <mergeCell ref="B36:E36"/>
    <mergeCell ref="B48:E48"/>
    <mergeCell ref="B33:F33"/>
    <mergeCell ref="B101:I101"/>
    <mergeCell ref="B104:K104"/>
    <mergeCell ref="B102:I102"/>
    <mergeCell ref="B103:I103"/>
    <mergeCell ref="B105:I105"/>
    <mergeCell ref="B106:I106"/>
    <mergeCell ref="B107:I107"/>
    <mergeCell ref="B108:I108"/>
    <mergeCell ref="B110:I110"/>
    <mergeCell ref="C2:K2"/>
    <mergeCell ref="H25:I25"/>
    <mergeCell ref="B26:F26"/>
    <mergeCell ref="H26:I26"/>
    <mergeCell ref="B28:F28"/>
    <mergeCell ref="H28:I28"/>
    <mergeCell ref="B27:F27"/>
    <mergeCell ref="H27:I27"/>
    <mergeCell ref="C3:K3"/>
    <mergeCell ref="C4:G5"/>
    <mergeCell ref="B11:G11"/>
    <mergeCell ref="H11:I11"/>
    <mergeCell ref="B15:G15"/>
    <mergeCell ref="H15:I15"/>
    <mergeCell ref="B20:G20"/>
    <mergeCell ref="H20:I20"/>
    <mergeCell ref="B21:G21"/>
    <mergeCell ref="H21:I21"/>
    <mergeCell ref="B7:K7"/>
    <mergeCell ref="B16:K16"/>
    <mergeCell ref="B8:K8"/>
    <mergeCell ref="B9:G9"/>
    <mergeCell ref="B10:G10"/>
    <mergeCell ref="B12:G12"/>
    <mergeCell ref="M109:M110"/>
    <mergeCell ref="M115:M116"/>
    <mergeCell ref="M127:M128"/>
    <mergeCell ref="M139:M140"/>
    <mergeCell ref="M151:M152"/>
    <mergeCell ref="H9:I9"/>
    <mergeCell ref="H10:I10"/>
    <mergeCell ref="H12:I12"/>
    <mergeCell ref="H17:I17"/>
    <mergeCell ref="H18:I18"/>
    <mergeCell ref="H19:I19"/>
    <mergeCell ref="H23:I23"/>
    <mergeCell ref="H24:I24"/>
    <mergeCell ref="H30:I30"/>
    <mergeCell ref="H31:I31"/>
    <mergeCell ref="H32:I32"/>
    <mergeCell ref="H33:I33"/>
    <mergeCell ref="M59:M60"/>
    <mergeCell ref="M67:M68"/>
    <mergeCell ref="M74:M75"/>
    <mergeCell ref="M79:M80"/>
    <mergeCell ref="M84:M85"/>
    <mergeCell ref="M89:M90"/>
    <mergeCell ref="L8:L9"/>
    <mergeCell ref="L52:L53"/>
    <mergeCell ref="L59:L60"/>
    <mergeCell ref="M2:M5"/>
    <mergeCell ref="L2:L5"/>
    <mergeCell ref="M94:M95"/>
    <mergeCell ref="M99:M100"/>
    <mergeCell ref="M104:M105"/>
    <mergeCell ref="M8:M9"/>
    <mergeCell ref="M16:M17"/>
    <mergeCell ref="M22:M23"/>
    <mergeCell ref="M29:M30"/>
    <mergeCell ref="M34:M35"/>
    <mergeCell ref="M52:M53"/>
    <mergeCell ref="L67:L68"/>
    <mergeCell ref="L79:L80"/>
    <mergeCell ref="L84:L85"/>
    <mergeCell ref="L89:L90"/>
    <mergeCell ref="L94:L95"/>
    <mergeCell ref="L99:L100"/>
    <mergeCell ref="L104:L105"/>
    <mergeCell ref="L109:L110"/>
    <mergeCell ref="L115:L116"/>
    <mergeCell ref="L74:L75"/>
    <mergeCell ref="L127:L128"/>
    <mergeCell ref="L139:L140"/>
    <mergeCell ref="H126:I126"/>
    <mergeCell ref="H128:I128"/>
    <mergeCell ref="H129:I129"/>
    <mergeCell ref="H137:I137"/>
    <mergeCell ref="H138:I138"/>
    <mergeCell ref="H135:I135"/>
    <mergeCell ref="B86:I86"/>
    <mergeCell ref="B87:I87"/>
    <mergeCell ref="B81:I81"/>
    <mergeCell ref="B82:I82"/>
    <mergeCell ref="B83:I83"/>
    <mergeCell ref="B85:I85"/>
    <mergeCell ref="B80:I80"/>
    <mergeCell ref="B94:K94"/>
    <mergeCell ref="B111:I111"/>
    <mergeCell ref="B112:I112"/>
    <mergeCell ref="B109:K109"/>
    <mergeCell ref="B113:I113"/>
    <mergeCell ref="B114:K114"/>
    <mergeCell ref="F116:G116"/>
    <mergeCell ref="F117:G117"/>
    <mergeCell ref="B117:E117"/>
    <mergeCell ref="B116:E116"/>
    <mergeCell ref="B124:E124"/>
    <mergeCell ref="F124:G124"/>
    <mergeCell ref="B125:E125"/>
    <mergeCell ref="F125:G125"/>
    <mergeCell ref="H125:I125"/>
    <mergeCell ref="H116:I116"/>
    <mergeCell ref="H117:I117"/>
    <mergeCell ref="H124:I124"/>
    <mergeCell ref="B122:E122"/>
    <mergeCell ref="F122:G122"/>
    <mergeCell ref="H122:I122"/>
    <mergeCell ref="B119:E119"/>
    <mergeCell ref="F119:G119"/>
    <mergeCell ref="H119:I119"/>
    <mergeCell ref="B50:E50"/>
    <mergeCell ref="G36:I36"/>
    <mergeCell ref="G35:I35"/>
    <mergeCell ref="G48:I48"/>
    <mergeCell ref="G50:I50"/>
    <mergeCell ref="B39:E39"/>
    <mergeCell ref="G39:I39"/>
    <mergeCell ref="B40:E40"/>
    <mergeCell ref="G40:I40"/>
    <mergeCell ref="B43:E43"/>
    <mergeCell ref="G43:I43"/>
    <mergeCell ref="B47:E47"/>
    <mergeCell ref="G47:I47"/>
    <mergeCell ref="B41:E41"/>
    <mergeCell ref="G41:I41"/>
    <mergeCell ref="B42:E42"/>
    <mergeCell ref="G42:I42"/>
    <mergeCell ref="B37:E37"/>
    <mergeCell ref="G37:I37"/>
    <mergeCell ref="B38:E38"/>
    <mergeCell ref="G38:I38"/>
    <mergeCell ref="B44:E44"/>
    <mergeCell ref="G44:I44"/>
    <mergeCell ref="B45:E45"/>
    <mergeCell ref="B23:F23"/>
    <mergeCell ref="B24:F24"/>
    <mergeCell ref="B30:F30"/>
    <mergeCell ref="B31:F31"/>
    <mergeCell ref="B32:F32"/>
    <mergeCell ref="B25:F25"/>
    <mergeCell ref="B152:I152"/>
    <mergeCell ref="B73:K73"/>
    <mergeCell ref="B67:K67"/>
    <mergeCell ref="B79:K79"/>
    <mergeCell ref="B74:K74"/>
    <mergeCell ref="B58:F58"/>
    <mergeCell ref="B51:K51"/>
    <mergeCell ref="B53:F53"/>
    <mergeCell ref="B66:F66"/>
    <mergeCell ref="B60:F60"/>
    <mergeCell ref="B61:F61"/>
    <mergeCell ref="B69:G69"/>
    <mergeCell ref="B70:G70"/>
    <mergeCell ref="B72:G72"/>
    <mergeCell ref="B75:I75"/>
    <mergeCell ref="B76:I76"/>
    <mergeCell ref="G65:I65"/>
    <mergeCell ref="B100:I100"/>
    <mergeCell ref="B161:I161"/>
    <mergeCell ref="B162:I162"/>
    <mergeCell ref="B128:E128"/>
    <mergeCell ref="F128:G128"/>
    <mergeCell ref="B129:E129"/>
    <mergeCell ref="F129:G129"/>
    <mergeCell ref="B137:E137"/>
    <mergeCell ref="F137:G137"/>
    <mergeCell ref="F141:I141"/>
    <mergeCell ref="B141:E141"/>
    <mergeCell ref="B149:E149"/>
    <mergeCell ref="F149:I149"/>
    <mergeCell ref="B150:E150"/>
    <mergeCell ref="F150:I150"/>
    <mergeCell ref="B138:E138"/>
    <mergeCell ref="F138:G138"/>
    <mergeCell ref="B140:D140"/>
    <mergeCell ref="B160:I160"/>
    <mergeCell ref="B158:I158"/>
    <mergeCell ref="B159:I159"/>
    <mergeCell ref="B132:E132"/>
    <mergeCell ref="F132:G132"/>
    <mergeCell ref="H132:I132"/>
    <mergeCell ref="B133:E133"/>
    <mergeCell ref="B163:K163"/>
    <mergeCell ref="B164:K166"/>
    <mergeCell ref="G66:I66"/>
    <mergeCell ref="H68:I68"/>
    <mergeCell ref="H69:I69"/>
    <mergeCell ref="H70:I70"/>
    <mergeCell ref="H72:I72"/>
    <mergeCell ref="B68:G68"/>
    <mergeCell ref="B65:F65"/>
    <mergeCell ref="B77:I77"/>
    <mergeCell ref="B78:I78"/>
    <mergeCell ref="B95:I95"/>
    <mergeCell ref="B96:I96"/>
    <mergeCell ref="B97:I97"/>
    <mergeCell ref="B99:K99"/>
    <mergeCell ref="B98:I98"/>
    <mergeCell ref="B84:K84"/>
    <mergeCell ref="B89:K89"/>
    <mergeCell ref="B88:I88"/>
    <mergeCell ref="B90:I90"/>
    <mergeCell ref="B91:I91"/>
    <mergeCell ref="B92:I92"/>
    <mergeCell ref="B93:I93"/>
    <mergeCell ref="B153:I153"/>
    <mergeCell ref="G53:I53"/>
    <mergeCell ref="G54:I54"/>
    <mergeCell ref="G57:I57"/>
    <mergeCell ref="G58:I58"/>
    <mergeCell ref="B54:F54"/>
    <mergeCell ref="B57:F57"/>
    <mergeCell ref="G60:I60"/>
    <mergeCell ref="G61:I61"/>
    <mergeCell ref="B71:G71"/>
    <mergeCell ref="H71:I71"/>
    <mergeCell ref="B55:F55"/>
    <mergeCell ref="G55:I55"/>
    <mergeCell ref="B56:F56"/>
    <mergeCell ref="G56:I56"/>
    <mergeCell ref="B64:F64"/>
    <mergeCell ref="G64:I64"/>
    <mergeCell ref="B63:F63"/>
    <mergeCell ref="G63:I63"/>
    <mergeCell ref="B62:F62"/>
    <mergeCell ref="G62:I62"/>
  </mergeCells>
  <dataValidations disablePrompts="1" count="4">
    <dataValidation type="list" allowBlank="1" showInputMessage="1" showErrorMessage="1" promptTitle="Ayuda" prompt="Inserte el tipo de participación de la lista desplegable" sqref="H117:I126" xr:uid="{00000000-0002-0000-0300-000000000000}">
      <formula1>CONGRESO_INTERNACIONAL</formula1>
    </dataValidation>
    <dataValidation type="list" allowBlank="1" showInputMessage="1" showErrorMessage="1" promptTitle="Ayuda" prompt="Inserte una opción de la lista desplegable" sqref="G36:I50" xr:uid="{00000000-0002-0000-0300-000001000000}">
      <formula1>CUARTILES_ARTICULOS</formula1>
    </dataValidation>
    <dataValidation type="list" allowBlank="1" showInputMessage="1" showErrorMessage="1" promptTitle="Ayuda" prompt="Inserte el tipo de participación de la lista desplegable" sqref="H129:I138" xr:uid="{00000000-0002-0000-0300-000002000000}">
      <formula1>CONGRESO_NACIONAL</formula1>
    </dataValidation>
    <dataValidation allowBlank="1" showInputMessage="1" showErrorMessage="1" promptTitle="Aviso" prompt="Los méritos de este apartado se acreditarán mediante certificado expedido por el Secretariado de Transferencia de Conocimiento y Emprendimiento de la Universidad de Sevilla" sqref="B69:G72" xr:uid="{00000000-0002-0000-0300-000003000000}"/>
  </dataValidation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M81"/>
  <sheetViews>
    <sheetView showGridLines="0" topLeftCell="A28" workbookViewId="0">
      <selection activeCell="B28" sqref="B28:G28"/>
    </sheetView>
  </sheetViews>
  <sheetFormatPr baseColWidth="10" defaultColWidth="9.140625" defaultRowHeight="30" customHeight="1" x14ac:dyDescent="0.3"/>
  <cols>
    <col min="1" max="1" width="1.5703125" style="31" customWidth="1"/>
    <col min="2" max="2" width="43.140625" style="38" customWidth="1"/>
    <col min="3" max="3" width="23.5703125" style="31" customWidth="1"/>
    <col min="4" max="4" width="21.28515625" style="31" customWidth="1"/>
    <col min="5" max="5" width="16.5703125" style="31" customWidth="1"/>
    <col min="6" max="6" width="20.140625" style="31" customWidth="1"/>
    <col min="7" max="7" width="12.85546875" style="31" customWidth="1"/>
    <col min="8" max="8" width="16.140625" style="31" customWidth="1"/>
    <col min="9" max="9" width="18.5703125" style="31" customWidth="1"/>
    <col min="10" max="10" width="15.140625" style="31" hidden="1" customWidth="1"/>
    <col min="11" max="11" width="14.85546875" style="31" hidden="1" customWidth="1"/>
    <col min="12" max="12" width="15.140625" style="119" hidden="1" customWidth="1"/>
    <col min="13" max="13" width="24.5703125" style="119" hidden="1" customWidth="1"/>
    <col min="14" max="14" width="9.140625" style="31" customWidth="1"/>
    <col min="15" max="16384" width="9.140625" style="31"/>
  </cols>
  <sheetData>
    <row r="1" spans="2:13" ht="11.25" customHeight="1" thickBot="1" x14ac:dyDescent="0.35">
      <c r="B1" s="31"/>
    </row>
    <row r="2" spans="2:13" ht="19.5" customHeight="1" x14ac:dyDescent="0.3">
      <c r="B2" s="33"/>
      <c r="C2" s="34" t="s">
        <v>0</v>
      </c>
      <c r="D2" s="34"/>
      <c r="E2" s="34"/>
      <c r="F2" s="34"/>
      <c r="G2" s="34"/>
      <c r="H2" s="34"/>
      <c r="I2" s="39"/>
      <c r="J2" s="303" t="s">
        <v>117</v>
      </c>
      <c r="K2" s="212" t="s">
        <v>118</v>
      </c>
    </row>
    <row r="3" spans="2:13" ht="18.75" customHeight="1" x14ac:dyDescent="0.3">
      <c r="B3" s="35"/>
      <c r="C3" s="41" t="s">
        <v>102</v>
      </c>
      <c r="D3" s="36"/>
      <c r="E3" s="36"/>
      <c r="F3" s="36"/>
      <c r="G3" s="36"/>
      <c r="H3" s="36"/>
      <c r="I3" s="40"/>
      <c r="J3" s="304"/>
      <c r="K3" s="213"/>
    </row>
    <row r="4" spans="2:13" ht="17.25" customHeight="1" x14ac:dyDescent="0.3">
      <c r="B4" s="35"/>
      <c r="C4" s="284" t="str">
        <f>CONCATENATE(IF(SOL_NOMBRE&lt;&gt;"",UPPER(SOL_NOMBRE),"")," ",UPPER(SOL_APELLIDOS),IF(SOL_NIF&lt;&gt;"", CONCATENATE(" ( ",    SOL_NIF," ) "),""))</f>
        <v xml:space="preserve"> </v>
      </c>
      <c r="D4" s="284"/>
      <c r="E4" s="284"/>
      <c r="F4" s="284"/>
      <c r="G4" s="284"/>
      <c r="H4" s="215" t="str">
        <f>IF( AND(SOL_FECHA_INI&lt;&gt;"",SOL_FECHA_FIN&lt;&gt;""),"Intervalo de fechas evaluable","")</f>
        <v/>
      </c>
      <c r="I4" s="216"/>
      <c r="J4" s="304"/>
      <c r="K4" s="213"/>
    </row>
    <row r="5" spans="2:13" ht="26.25" customHeight="1" thickBot="1" x14ac:dyDescent="0.35">
      <c r="B5" s="77"/>
      <c r="C5" s="285"/>
      <c r="D5" s="285"/>
      <c r="E5" s="285"/>
      <c r="F5" s="285"/>
      <c r="G5" s="285"/>
      <c r="H5" s="83" t="str">
        <f>IF(ISBLANK(SOL_FECHA_INI),"",SOL_FECHA_INI)</f>
        <v/>
      </c>
      <c r="I5" s="102" t="str">
        <f>IF(ISBLANK(SOL_FECHA_FIN),"",SOL_FECHA_FIN+365)</f>
        <v/>
      </c>
      <c r="J5" s="305"/>
      <c r="K5" s="214"/>
    </row>
    <row r="6" spans="2:13" s="37" customFormat="1" ht="38.25" customHeight="1" thickBot="1" x14ac:dyDescent="0.35">
      <c r="B6" s="42" t="s">
        <v>49</v>
      </c>
      <c r="C6" s="43"/>
      <c r="D6" s="43"/>
      <c r="E6" s="43"/>
      <c r="F6" s="43"/>
      <c r="G6" s="43"/>
      <c r="H6" s="43"/>
      <c r="I6" s="44"/>
      <c r="J6" s="45">
        <f>SUM(J7+J15+J20+J26+J38+J41+J46+J49+J54+J66)</f>
        <v>0</v>
      </c>
      <c r="K6" s="45">
        <f>SUM(K7+K15+K20+K26+K38+K41+K46+K49+K54+K66)</f>
        <v>0</v>
      </c>
      <c r="L6" s="120"/>
      <c r="M6" s="120"/>
    </row>
    <row r="7" spans="2:13" s="37" customFormat="1" ht="23.25" customHeight="1" x14ac:dyDescent="0.25">
      <c r="B7" s="51" t="s">
        <v>82</v>
      </c>
      <c r="C7" s="52"/>
      <c r="D7" s="52"/>
      <c r="E7" s="52"/>
      <c r="F7" s="52"/>
      <c r="G7" s="52"/>
      <c r="H7" s="52"/>
      <c r="I7" s="53"/>
      <c r="J7" s="318">
        <f>SUM(J9:J14)</f>
        <v>0</v>
      </c>
      <c r="K7" s="318">
        <f>SUM(K9:K14)</f>
        <v>0</v>
      </c>
      <c r="L7" s="319" t="s">
        <v>125</v>
      </c>
      <c r="M7" s="183"/>
    </row>
    <row r="8" spans="2:13" ht="27.75" customHeight="1" x14ac:dyDescent="0.25">
      <c r="B8" s="234" t="s">
        <v>110</v>
      </c>
      <c r="C8" s="233"/>
      <c r="D8" s="233"/>
      <c r="E8" s="233"/>
      <c r="F8" s="233" t="s">
        <v>16</v>
      </c>
      <c r="G8" s="233"/>
      <c r="H8" s="101" t="s">
        <v>12</v>
      </c>
      <c r="I8" s="46" t="s">
        <v>14</v>
      </c>
      <c r="J8" s="316"/>
      <c r="K8" s="316"/>
      <c r="L8" s="320"/>
      <c r="M8" s="302"/>
    </row>
    <row r="9" spans="2:13" s="30" customFormat="1" ht="20.100000000000001" customHeight="1" x14ac:dyDescent="0.3">
      <c r="B9" s="227"/>
      <c r="C9" s="225"/>
      <c r="D9" s="225"/>
      <c r="E9" s="226"/>
      <c r="F9" s="224"/>
      <c r="G9" s="226"/>
      <c r="H9" s="104"/>
      <c r="I9" s="1"/>
      <c r="J9" s="58">
        <f>IF(AND(B9&lt;&gt;"",I9&lt;&gt;""),0.5,0)</f>
        <v>0</v>
      </c>
      <c r="K9" s="57">
        <f>J9</f>
        <v>0</v>
      </c>
      <c r="L9" s="321"/>
      <c r="M9" s="322"/>
    </row>
    <row r="10" spans="2:13" s="30" customFormat="1" ht="20.100000000000001" customHeight="1" x14ac:dyDescent="0.3">
      <c r="B10" s="227"/>
      <c r="C10" s="225"/>
      <c r="D10" s="225"/>
      <c r="E10" s="226"/>
      <c r="F10" s="224"/>
      <c r="G10" s="226"/>
      <c r="H10" s="104"/>
      <c r="I10" s="1"/>
      <c r="J10" s="58">
        <f t="shared" ref="J10" si="0">IF(AND(B10&lt;&gt;"",I10&lt;&gt;""),0.5,0)</f>
        <v>0</v>
      </c>
      <c r="K10" s="57">
        <f t="shared" ref="K10:K14" si="1">J10</f>
        <v>0</v>
      </c>
      <c r="L10" s="321"/>
      <c r="M10" s="322"/>
    </row>
    <row r="11" spans="2:13" s="30" customFormat="1" ht="20.100000000000001" customHeight="1" x14ac:dyDescent="0.3">
      <c r="B11" s="227"/>
      <c r="C11" s="225"/>
      <c r="D11" s="225"/>
      <c r="E11" s="226"/>
      <c r="F11" s="224"/>
      <c r="G11" s="226"/>
      <c r="H11" s="104"/>
      <c r="I11" s="1"/>
      <c r="J11" s="58">
        <f t="shared" ref="J11:J13" si="2">IF(AND(B11&lt;&gt;"",I11&lt;&gt;""),0.5,0)</f>
        <v>0</v>
      </c>
      <c r="K11" s="57">
        <f t="shared" ref="K11:K13" si="3">J11</f>
        <v>0</v>
      </c>
      <c r="L11" s="321"/>
      <c r="M11" s="322"/>
    </row>
    <row r="12" spans="2:13" s="30" customFormat="1" ht="20.100000000000001" customHeight="1" x14ac:dyDescent="0.3">
      <c r="B12" s="227"/>
      <c r="C12" s="225"/>
      <c r="D12" s="225"/>
      <c r="E12" s="226"/>
      <c r="F12" s="224"/>
      <c r="G12" s="226"/>
      <c r="H12" s="104"/>
      <c r="I12" s="1"/>
      <c r="J12" s="58">
        <f t="shared" si="2"/>
        <v>0</v>
      </c>
      <c r="K12" s="57">
        <f t="shared" si="3"/>
        <v>0</v>
      </c>
      <c r="L12" s="321"/>
      <c r="M12" s="322"/>
    </row>
    <row r="13" spans="2:13" s="30" customFormat="1" ht="20.100000000000001" customHeight="1" x14ac:dyDescent="0.3">
      <c r="B13" s="227"/>
      <c r="C13" s="225"/>
      <c r="D13" s="225"/>
      <c r="E13" s="226"/>
      <c r="F13" s="224"/>
      <c r="G13" s="226"/>
      <c r="H13" s="104"/>
      <c r="I13" s="1"/>
      <c r="J13" s="58">
        <f t="shared" si="2"/>
        <v>0</v>
      </c>
      <c r="K13" s="57">
        <f t="shared" si="3"/>
        <v>0</v>
      </c>
      <c r="L13" s="321"/>
      <c r="M13" s="322"/>
    </row>
    <row r="14" spans="2:13" s="30" customFormat="1" ht="20.100000000000001" customHeight="1" x14ac:dyDescent="0.3">
      <c r="B14" s="227"/>
      <c r="C14" s="225"/>
      <c r="D14" s="225"/>
      <c r="E14" s="226"/>
      <c r="F14" s="224"/>
      <c r="G14" s="226"/>
      <c r="H14" s="104"/>
      <c r="I14" s="1"/>
      <c r="J14" s="58">
        <f>IF(AND(B14&lt;&gt;"",I14&lt;&gt;""),0.5,0)</f>
        <v>0</v>
      </c>
      <c r="K14" s="57">
        <f t="shared" si="1"/>
        <v>0</v>
      </c>
      <c r="L14" s="321"/>
      <c r="M14" s="322"/>
    </row>
    <row r="15" spans="2:13" s="37" customFormat="1" ht="23.25" customHeight="1" x14ac:dyDescent="0.3">
      <c r="B15" s="51" t="s">
        <v>83</v>
      </c>
      <c r="C15" s="52"/>
      <c r="D15" s="52"/>
      <c r="E15" s="52"/>
      <c r="F15" s="52"/>
      <c r="G15" s="52"/>
      <c r="H15" s="52"/>
      <c r="I15" s="53"/>
      <c r="J15" s="315">
        <f>SUM(J17:J19)</f>
        <v>0</v>
      </c>
      <c r="K15" s="315">
        <f>SUM(K17:K19)</f>
        <v>0</v>
      </c>
      <c r="L15" s="323"/>
      <c r="M15" s="323"/>
    </row>
    <row r="16" spans="2:13" ht="27.75" customHeight="1" x14ac:dyDescent="0.3">
      <c r="B16" s="234" t="s">
        <v>110</v>
      </c>
      <c r="C16" s="233"/>
      <c r="D16" s="233"/>
      <c r="E16" s="233"/>
      <c r="F16" s="233" t="s">
        <v>16</v>
      </c>
      <c r="G16" s="233"/>
      <c r="H16" s="101" t="s">
        <v>12</v>
      </c>
      <c r="I16" s="46" t="s">
        <v>14</v>
      </c>
      <c r="J16" s="316"/>
      <c r="K16" s="316"/>
      <c r="L16" s="323"/>
      <c r="M16" s="323"/>
    </row>
    <row r="17" spans="2:13" s="30" customFormat="1" ht="20.100000000000001" customHeight="1" x14ac:dyDescent="0.3">
      <c r="B17" s="227"/>
      <c r="C17" s="225"/>
      <c r="D17" s="225"/>
      <c r="E17" s="226"/>
      <c r="F17" s="224"/>
      <c r="G17" s="226"/>
      <c r="H17" s="104"/>
      <c r="I17" s="1"/>
      <c r="J17" s="58">
        <f>IF(AND(B17&lt;&gt;"",I17&lt;&gt;""),0.3,0)</f>
        <v>0</v>
      </c>
      <c r="K17" s="57">
        <f>J17</f>
        <v>0</v>
      </c>
      <c r="L17" s="321"/>
      <c r="M17" s="322"/>
    </row>
    <row r="18" spans="2:13" s="30" customFormat="1" ht="20.100000000000001" customHeight="1" x14ac:dyDescent="0.3">
      <c r="B18" s="227"/>
      <c r="C18" s="225"/>
      <c r="D18" s="225"/>
      <c r="E18" s="226"/>
      <c r="F18" s="224"/>
      <c r="G18" s="226"/>
      <c r="H18" s="104"/>
      <c r="I18" s="1"/>
      <c r="J18" s="58">
        <f t="shared" ref="J18" si="4">IF(AND(B18&lt;&gt;"",I18&lt;&gt;""),0.3,0)</f>
        <v>0</v>
      </c>
      <c r="K18" s="57">
        <f t="shared" ref="K18:K19" si="5">J18</f>
        <v>0</v>
      </c>
      <c r="L18" s="321"/>
      <c r="M18" s="322"/>
    </row>
    <row r="19" spans="2:13" s="30" customFormat="1" ht="20.100000000000001" customHeight="1" x14ac:dyDescent="0.3">
      <c r="B19" s="227"/>
      <c r="C19" s="225"/>
      <c r="D19" s="225"/>
      <c r="E19" s="226"/>
      <c r="F19" s="224"/>
      <c r="G19" s="226"/>
      <c r="H19" s="104"/>
      <c r="I19" s="1"/>
      <c r="J19" s="58">
        <f>IF(AND(B19&lt;&gt;"",I19&lt;&gt;""),0.3,0)</f>
        <v>0</v>
      </c>
      <c r="K19" s="57">
        <f t="shared" si="5"/>
        <v>0</v>
      </c>
      <c r="L19" s="321"/>
      <c r="M19" s="322"/>
    </row>
    <row r="20" spans="2:13" s="37" customFormat="1" ht="23.25" customHeight="1" x14ac:dyDescent="0.3">
      <c r="B20" s="51" t="s">
        <v>84</v>
      </c>
      <c r="C20" s="52"/>
      <c r="D20" s="52"/>
      <c r="E20" s="52"/>
      <c r="F20" s="52"/>
      <c r="G20" s="52"/>
      <c r="H20" s="52"/>
      <c r="I20" s="53"/>
      <c r="J20" s="315">
        <f>SUM(J22:J25)</f>
        <v>0</v>
      </c>
      <c r="K20" s="315">
        <f>SUM(K22:K25)</f>
        <v>0</v>
      </c>
      <c r="L20" s="323"/>
      <c r="M20" s="323"/>
    </row>
    <row r="21" spans="2:13" ht="27.75" customHeight="1" x14ac:dyDescent="0.3">
      <c r="B21" s="234" t="s">
        <v>87</v>
      </c>
      <c r="C21" s="233"/>
      <c r="D21" s="233"/>
      <c r="E21" s="233"/>
      <c r="F21" s="101"/>
      <c r="G21" s="101" t="s">
        <v>111</v>
      </c>
      <c r="H21" s="101" t="s">
        <v>12</v>
      </c>
      <c r="I21" s="46" t="s">
        <v>14</v>
      </c>
      <c r="J21" s="316"/>
      <c r="K21" s="316"/>
      <c r="L21" s="323"/>
      <c r="M21" s="323"/>
    </row>
    <row r="22" spans="2:13" s="30" customFormat="1" ht="20.100000000000001" customHeight="1" x14ac:dyDescent="0.3">
      <c r="B22" s="227"/>
      <c r="C22" s="225"/>
      <c r="D22" s="225"/>
      <c r="E22" s="225"/>
      <c r="F22" s="226"/>
      <c r="G22" s="104"/>
      <c r="H22" s="104">
        <v>2003</v>
      </c>
      <c r="I22" s="1">
        <v>1</v>
      </c>
      <c r="J22" s="58">
        <f>IF(AND(B22&lt;&gt;"",I22&lt;&gt;""),(0.5*G22/4),0)</f>
        <v>0</v>
      </c>
      <c r="K22" s="57">
        <f>J22</f>
        <v>0</v>
      </c>
      <c r="L22" s="321"/>
      <c r="M22" s="322"/>
    </row>
    <row r="23" spans="2:13" s="30" customFormat="1" ht="20.100000000000001" customHeight="1" x14ac:dyDescent="0.3">
      <c r="B23" s="227"/>
      <c r="C23" s="225"/>
      <c r="D23" s="225"/>
      <c r="E23" s="225"/>
      <c r="F23" s="226"/>
      <c r="G23" s="104"/>
      <c r="H23" s="104"/>
      <c r="I23" s="1"/>
      <c r="J23" s="58">
        <f t="shared" ref="J23" si="6">IF(AND(B23&lt;&gt;"",I23&lt;&gt;""),(0.5*G23/4),0)</f>
        <v>0</v>
      </c>
      <c r="K23" s="57">
        <f t="shared" ref="K23" si="7">J23</f>
        <v>0</v>
      </c>
      <c r="L23" s="321"/>
      <c r="M23" s="322"/>
    </row>
    <row r="24" spans="2:13" s="30" customFormat="1" ht="20.100000000000001" customHeight="1" x14ac:dyDescent="0.3">
      <c r="B24" s="227"/>
      <c r="C24" s="225"/>
      <c r="D24" s="225"/>
      <c r="E24" s="225"/>
      <c r="F24" s="226"/>
      <c r="G24" s="104"/>
      <c r="H24" s="104"/>
      <c r="I24" s="1"/>
      <c r="J24" s="58">
        <f t="shared" ref="J24" si="8">IF(AND(B24&lt;&gt;"",I24&lt;&gt;""),(0.5*G24/4),0)</f>
        <v>0</v>
      </c>
      <c r="K24" s="57">
        <f t="shared" ref="K24:K25" si="9">J24</f>
        <v>0</v>
      </c>
      <c r="L24" s="321"/>
      <c r="M24" s="322"/>
    </row>
    <row r="25" spans="2:13" s="30" customFormat="1" ht="20.100000000000001" customHeight="1" x14ac:dyDescent="0.3">
      <c r="B25" s="227"/>
      <c r="C25" s="225"/>
      <c r="D25" s="225"/>
      <c r="E25" s="225"/>
      <c r="F25" s="226"/>
      <c r="G25" s="104"/>
      <c r="H25" s="104"/>
      <c r="I25" s="1"/>
      <c r="J25" s="58">
        <f>IF(AND(B25&lt;&gt;"",I25&lt;&gt;""),(0.5*G25/4),0)</f>
        <v>0</v>
      </c>
      <c r="K25" s="57">
        <f t="shared" si="9"/>
        <v>0</v>
      </c>
      <c r="L25" s="321"/>
      <c r="M25" s="322"/>
    </row>
    <row r="26" spans="2:13" s="37" customFormat="1" ht="23.25" customHeight="1" x14ac:dyDescent="0.3">
      <c r="B26" s="51" t="s">
        <v>86</v>
      </c>
      <c r="C26" s="52"/>
      <c r="D26" s="52"/>
      <c r="E26" s="52"/>
      <c r="F26" s="52"/>
      <c r="G26" s="52"/>
      <c r="H26" s="52"/>
      <c r="I26" s="53"/>
      <c r="J26" s="315">
        <f>SUM(J28:J37)</f>
        <v>0</v>
      </c>
      <c r="K26" s="315">
        <f>SUM(K28:K37)</f>
        <v>0</v>
      </c>
      <c r="L26" s="323"/>
      <c r="M26" s="323"/>
    </row>
    <row r="27" spans="2:13" ht="27.75" customHeight="1" x14ac:dyDescent="0.3">
      <c r="B27" s="234" t="s">
        <v>88</v>
      </c>
      <c r="C27" s="233"/>
      <c r="D27" s="233"/>
      <c r="E27" s="233"/>
      <c r="F27" s="101"/>
      <c r="G27" s="101"/>
      <c r="H27" s="101" t="s">
        <v>12</v>
      </c>
      <c r="I27" s="46" t="s">
        <v>14</v>
      </c>
      <c r="J27" s="316"/>
      <c r="K27" s="316"/>
      <c r="L27" s="323"/>
      <c r="M27" s="323"/>
    </row>
    <row r="28" spans="2:13" s="30" customFormat="1" ht="20.100000000000001" customHeight="1" x14ac:dyDescent="0.3">
      <c r="B28" s="227"/>
      <c r="C28" s="225"/>
      <c r="D28" s="225"/>
      <c r="E28" s="225"/>
      <c r="F28" s="225"/>
      <c r="G28" s="226"/>
      <c r="H28" s="104"/>
      <c r="I28" s="1"/>
      <c r="J28" s="58">
        <f>IF(AND(B28&lt;&gt;"",I28&lt;&gt;""),0.3,0)</f>
        <v>0</v>
      </c>
      <c r="K28" s="57">
        <f>J28</f>
        <v>0</v>
      </c>
      <c r="L28" s="321"/>
      <c r="M28" s="322"/>
    </row>
    <row r="29" spans="2:13" s="30" customFormat="1" ht="20.100000000000001" customHeight="1" x14ac:dyDescent="0.3">
      <c r="B29" s="227"/>
      <c r="C29" s="225"/>
      <c r="D29" s="225"/>
      <c r="E29" s="225"/>
      <c r="F29" s="225"/>
      <c r="G29" s="226"/>
      <c r="H29" s="104"/>
      <c r="I29" s="1"/>
      <c r="J29" s="58">
        <f t="shared" ref="J29:J32" si="10">IF(AND(B29&lt;&gt;"",I29&lt;&gt;""),0.3,0)</f>
        <v>0</v>
      </c>
      <c r="K29" s="57">
        <f t="shared" ref="K29:K32" si="11">J29</f>
        <v>0</v>
      </c>
      <c r="L29" s="321"/>
      <c r="M29" s="322"/>
    </row>
    <row r="30" spans="2:13" s="30" customFormat="1" ht="20.100000000000001" customHeight="1" x14ac:dyDescent="0.3">
      <c r="B30" s="227"/>
      <c r="C30" s="225"/>
      <c r="D30" s="225"/>
      <c r="E30" s="225"/>
      <c r="F30" s="225"/>
      <c r="G30" s="226"/>
      <c r="H30" s="104"/>
      <c r="I30" s="1"/>
      <c r="J30" s="58">
        <f t="shared" si="10"/>
        <v>0</v>
      </c>
      <c r="K30" s="57">
        <f t="shared" si="11"/>
        <v>0</v>
      </c>
      <c r="L30" s="321"/>
      <c r="M30" s="322"/>
    </row>
    <row r="31" spans="2:13" s="30" customFormat="1" ht="20.100000000000001" customHeight="1" x14ac:dyDescent="0.3">
      <c r="B31" s="227"/>
      <c r="C31" s="225"/>
      <c r="D31" s="225"/>
      <c r="E31" s="225"/>
      <c r="F31" s="225"/>
      <c r="G31" s="226"/>
      <c r="H31" s="104"/>
      <c r="I31" s="1"/>
      <c r="J31" s="58">
        <f t="shared" si="10"/>
        <v>0</v>
      </c>
      <c r="K31" s="57">
        <f t="shared" si="11"/>
        <v>0</v>
      </c>
      <c r="L31" s="321"/>
      <c r="M31" s="322"/>
    </row>
    <row r="32" spans="2:13" s="30" customFormat="1" ht="20.100000000000001" customHeight="1" x14ac:dyDescent="0.3">
      <c r="B32" s="227"/>
      <c r="C32" s="225"/>
      <c r="D32" s="225"/>
      <c r="E32" s="225"/>
      <c r="F32" s="225"/>
      <c r="G32" s="226"/>
      <c r="H32" s="104"/>
      <c r="I32" s="1"/>
      <c r="J32" s="58">
        <f t="shared" si="10"/>
        <v>0</v>
      </c>
      <c r="K32" s="57">
        <f t="shared" si="11"/>
        <v>0</v>
      </c>
      <c r="L32" s="321"/>
      <c r="M32" s="322"/>
    </row>
    <row r="33" spans="2:13" s="30" customFormat="1" ht="20.100000000000001" customHeight="1" x14ac:dyDescent="0.3">
      <c r="B33" s="227"/>
      <c r="C33" s="225"/>
      <c r="D33" s="225"/>
      <c r="E33" s="225"/>
      <c r="F33" s="225"/>
      <c r="G33" s="226"/>
      <c r="H33" s="104"/>
      <c r="I33" s="1"/>
      <c r="J33" s="58">
        <f t="shared" ref="J33:J34" si="12">IF(AND(B33&lt;&gt;"",I33&lt;&gt;""),0.3,0)</f>
        <v>0</v>
      </c>
      <c r="K33" s="57">
        <f t="shared" ref="K33:K34" si="13">J33</f>
        <v>0</v>
      </c>
      <c r="L33" s="321"/>
      <c r="M33" s="322"/>
    </row>
    <row r="34" spans="2:13" s="30" customFormat="1" ht="20.100000000000001" customHeight="1" x14ac:dyDescent="0.3">
      <c r="B34" s="227"/>
      <c r="C34" s="225"/>
      <c r="D34" s="225"/>
      <c r="E34" s="225"/>
      <c r="F34" s="225"/>
      <c r="G34" s="226"/>
      <c r="H34" s="104"/>
      <c r="I34" s="1"/>
      <c r="J34" s="58">
        <f t="shared" si="12"/>
        <v>0</v>
      </c>
      <c r="K34" s="57">
        <f t="shared" si="13"/>
        <v>0</v>
      </c>
      <c r="L34" s="321"/>
      <c r="M34" s="322"/>
    </row>
    <row r="35" spans="2:13" s="30" customFormat="1" ht="20.100000000000001" customHeight="1" x14ac:dyDescent="0.3">
      <c r="B35" s="227"/>
      <c r="C35" s="225"/>
      <c r="D35" s="225"/>
      <c r="E35" s="225"/>
      <c r="F35" s="225"/>
      <c r="G35" s="226"/>
      <c r="H35" s="104"/>
      <c r="I35" s="1"/>
      <c r="J35" s="58">
        <f t="shared" ref="J35" si="14">IF(AND(B35&lt;&gt;"",I35&lt;&gt;""),0.3,0)</f>
        <v>0</v>
      </c>
      <c r="K35" s="57">
        <f t="shared" ref="K35" si="15">J35</f>
        <v>0</v>
      </c>
      <c r="L35" s="321"/>
      <c r="M35" s="322"/>
    </row>
    <row r="36" spans="2:13" s="30" customFormat="1" ht="20.100000000000001" customHeight="1" x14ac:dyDescent="0.3">
      <c r="B36" s="227"/>
      <c r="C36" s="225"/>
      <c r="D36" s="225"/>
      <c r="E36" s="225"/>
      <c r="F36" s="225"/>
      <c r="G36" s="226"/>
      <c r="H36" s="104"/>
      <c r="I36" s="1"/>
      <c r="J36" s="58">
        <f t="shared" ref="J36" si="16">IF(AND(B36&lt;&gt;"",I36&lt;&gt;""),0.3,0)</f>
        <v>0</v>
      </c>
      <c r="K36" s="57">
        <f t="shared" ref="K36:K37" si="17">J36</f>
        <v>0</v>
      </c>
      <c r="L36" s="321"/>
      <c r="M36" s="322"/>
    </row>
    <row r="37" spans="2:13" s="30" customFormat="1" ht="20.100000000000001" customHeight="1" x14ac:dyDescent="0.3">
      <c r="B37" s="227"/>
      <c r="C37" s="225"/>
      <c r="D37" s="225"/>
      <c r="E37" s="225"/>
      <c r="F37" s="225"/>
      <c r="G37" s="226"/>
      <c r="H37" s="104"/>
      <c r="I37" s="1"/>
      <c r="J37" s="58">
        <f>IF(AND(B37&lt;&gt;"",I37&lt;&gt;""),0.3,0)</f>
        <v>0</v>
      </c>
      <c r="K37" s="57">
        <f t="shared" si="17"/>
        <v>0</v>
      </c>
      <c r="L37" s="321"/>
      <c r="M37" s="322"/>
    </row>
    <row r="38" spans="2:13" s="37" customFormat="1" ht="23.25" customHeight="1" x14ac:dyDescent="0.3">
      <c r="B38" s="51" t="s">
        <v>165</v>
      </c>
      <c r="C38" s="52"/>
      <c r="D38" s="52"/>
      <c r="E38" s="52"/>
      <c r="F38" s="52"/>
      <c r="G38" s="52"/>
      <c r="H38" s="52"/>
      <c r="I38" s="53"/>
      <c r="J38" s="315">
        <f>SUM(J40)</f>
        <v>0</v>
      </c>
      <c r="K38" s="315">
        <f>SUM(K40)</f>
        <v>0</v>
      </c>
      <c r="L38" s="323"/>
      <c r="M38" s="323"/>
    </row>
    <row r="39" spans="2:13" ht="27.75" customHeight="1" x14ac:dyDescent="0.3">
      <c r="B39" s="234" t="s">
        <v>54</v>
      </c>
      <c r="C39" s="233"/>
      <c r="D39" s="233"/>
      <c r="E39" s="233"/>
      <c r="F39" s="101"/>
      <c r="G39" s="101"/>
      <c r="H39" s="101" t="s">
        <v>12</v>
      </c>
      <c r="I39" s="46" t="s">
        <v>14</v>
      </c>
      <c r="J39" s="316"/>
      <c r="K39" s="316"/>
      <c r="L39" s="323"/>
      <c r="M39" s="323"/>
    </row>
    <row r="40" spans="2:13" s="30" customFormat="1" ht="20.100000000000001" customHeight="1" x14ac:dyDescent="0.3">
      <c r="B40" s="227"/>
      <c r="C40" s="225"/>
      <c r="D40" s="225"/>
      <c r="E40" s="225"/>
      <c r="F40" s="225"/>
      <c r="G40" s="226"/>
      <c r="H40" s="104"/>
      <c r="I40" s="1"/>
      <c r="J40" s="58">
        <f>IF(AND(B40&lt;&gt;"",I40&lt;&gt;""),1,0)</f>
        <v>0</v>
      </c>
      <c r="K40" s="57">
        <f>J40</f>
        <v>0</v>
      </c>
      <c r="L40" s="321"/>
      <c r="M40" s="322"/>
    </row>
    <row r="41" spans="2:13" s="37" customFormat="1" ht="23.25" customHeight="1" x14ac:dyDescent="0.3">
      <c r="B41" s="51" t="s">
        <v>112</v>
      </c>
      <c r="C41" s="52"/>
      <c r="D41" s="52"/>
      <c r="E41" s="52"/>
      <c r="F41" s="52"/>
      <c r="G41" s="52"/>
      <c r="H41" s="52"/>
      <c r="I41" s="53"/>
      <c r="J41" s="315">
        <f>MIN(2,SUM(J43:J45))</f>
        <v>0</v>
      </c>
      <c r="K41" s="315">
        <f>MIN(2,SUM(K43:K45))</f>
        <v>0</v>
      </c>
      <c r="L41" s="323"/>
      <c r="M41" s="323"/>
    </row>
    <row r="42" spans="2:13" ht="27.75" customHeight="1" x14ac:dyDescent="0.3">
      <c r="B42" s="234" t="s">
        <v>54</v>
      </c>
      <c r="C42" s="233"/>
      <c r="D42" s="233"/>
      <c r="E42" s="233"/>
      <c r="F42" s="101"/>
      <c r="G42" s="101"/>
      <c r="H42" s="101" t="s">
        <v>12</v>
      </c>
      <c r="I42" s="46" t="s">
        <v>14</v>
      </c>
      <c r="J42" s="316"/>
      <c r="K42" s="316"/>
      <c r="L42" s="323"/>
      <c r="M42" s="323"/>
    </row>
    <row r="43" spans="2:13" s="30" customFormat="1" ht="20.100000000000001" customHeight="1" x14ac:dyDescent="0.3">
      <c r="B43" s="227"/>
      <c r="C43" s="225"/>
      <c r="D43" s="225"/>
      <c r="E43" s="225"/>
      <c r="F43" s="225"/>
      <c r="G43" s="226"/>
      <c r="H43" s="104"/>
      <c r="I43" s="1"/>
      <c r="J43" s="29"/>
      <c r="K43" s="57">
        <f>J43</f>
        <v>0</v>
      </c>
      <c r="L43" s="321"/>
      <c r="M43" s="322"/>
    </row>
    <row r="44" spans="2:13" s="30" customFormat="1" ht="20.100000000000001" customHeight="1" x14ac:dyDescent="0.3">
      <c r="B44" s="227"/>
      <c r="C44" s="225"/>
      <c r="D44" s="225"/>
      <c r="E44" s="225"/>
      <c r="F44" s="225"/>
      <c r="G44" s="226"/>
      <c r="H44" s="104"/>
      <c r="I44" s="1"/>
      <c r="J44" s="29"/>
      <c r="K44" s="57">
        <f t="shared" ref="K44:K45" si="18">J44</f>
        <v>0</v>
      </c>
      <c r="L44" s="321"/>
      <c r="M44" s="322"/>
    </row>
    <row r="45" spans="2:13" s="30" customFormat="1" ht="20.100000000000001" customHeight="1" thickBot="1" x14ac:dyDescent="0.35">
      <c r="B45" s="227"/>
      <c r="C45" s="225"/>
      <c r="D45" s="225"/>
      <c r="E45" s="225"/>
      <c r="F45" s="225"/>
      <c r="G45" s="226"/>
      <c r="H45" s="104"/>
      <c r="I45" s="2"/>
      <c r="J45" s="29"/>
      <c r="K45" s="57">
        <f t="shared" si="18"/>
        <v>0</v>
      </c>
      <c r="L45" s="321"/>
      <c r="M45" s="322"/>
    </row>
    <row r="46" spans="2:13" s="37" customFormat="1" ht="23.25" customHeight="1" x14ac:dyDescent="0.3">
      <c r="B46" s="51" t="s">
        <v>113</v>
      </c>
      <c r="C46" s="52"/>
      <c r="D46" s="52"/>
      <c r="E46" s="52"/>
      <c r="F46" s="52"/>
      <c r="G46" s="52"/>
      <c r="H46" s="52"/>
      <c r="I46" s="53"/>
      <c r="J46" s="317">
        <f>MIN(3.5,SUM(J48:J48))</f>
        <v>0</v>
      </c>
      <c r="K46" s="317">
        <f>MIN(3.5,SUM(K48:K48))</f>
        <v>0</v>
      </c>
      <c r="L46" s="323"/>
      <c r="M46" s="323"/>
    </row>
    <row r="47" spans="2:13" ht="27.75" customHeight="1" x14ac:dyDescent="0.3">
      <c r="B47" s="234" t="s">
        <v>54</v>
      </c>
      <c r="C47" s="233"/>
      <c r="D47" s="233"/>
      <c r="E47" s="233"/>
      <c r="F47" s="233" t="s">
        <v>107</v>
      </c>
      <c r="G47" s="233"/>
      <c r="H47" s="101" t="s">
        <v>12</v>
      </c>
      <c r="I47" s="46" t="s">
        <v>14</v>
      </c>
      <c r="J47" s="316"/>
      <c r="K47" s="316"/>
      <c r="L47" s="323"/>
      <c r="M47" s="323"/>
    </row>
    <row r="48" spans="2:13" s="30" customFormat="1" ht="20.100000000000001" customHeight="1" thickBot="1" x14ac:dyDescent="0.35">
      <c r="B48" s="227"/>
      <c r="C48" s="225"/>
      <c r="D48" s="225"/>
      <c r="E48" s="226"/>
      <c r="F48" s="224"/>
      <c r="G48" s="226"/>
      <c r="H48" s="104"/>
      <c r="I48" s="1"/>
      <c r="J48" s="58">
        <f>IF(AND(B48&lt;&gt;"",I48&lt;&gt;""),0.2,0)</f>
        <v>0</v>
      </c>
      <c r="K48" s="57">
        <f>J48</f>
        <v>0</v>
      </c>
      <c r="L48" s="321"/>
      <c r="M48" s="322"/>
    </row>
    <row r="49" spans="2:13" s="37" customFormat="1" ht="23.25" customHeight="1" x14ac:dyDescent="0.3">
      <c r="B49" s="51" t="s">
        <v>114</v>
      </c>
      <c r="C49" s="52"/>
      <c r="D49" s="52"/>
      <c r="E49" s="52"/>
      <c r="F49" s="52"/>
      <c r="G49" s="52"/>
      <c r="H49" s="52"/>
      <c r="I49" s="53"/>
      <c r="J49" s="317">
        <f>MIN(3.5,SUM(J51:J53))</f>
        <v>0</v>
      </c>
      <c r="K49" s="317">
        <f>MIN(3.5,SUM(K51:K53))</f>
        <v>0</v>
      </c>
      <c r="L49" s="323"/>
      <c r="M49" s="323"/>
    </row>
    <row r="50" spans="2:13" ht="27.75" customHeight="1" x14ac:dyDescent="0.3">
      <c r="B50" s="234" t="s">
        <v>116</v>
      </c>
      <c r="C50" s="233"/>
      <c r="D50" s="233"/>
      <c r="E50" s="233"/>
      <c r="F50" s="101"/>
      <c r="G50" s="101" t="s">
        <v>85</v>
      </c>
      <c r="H50" s="101" t="s">
        <v>12</v>
      </c>
      <c r="I50" s="46" t="s">
        <v>14</v>
      </c>
      <c r="J50" s="316"/>
      <c r="K50" s="316"/>
      <c r="L50" s="323"/>
      <c r="M50" s="323"/>
    </row>
    <row r="51" spans="2:13" s="30" customFormat="1" ht="20.100000000000001" customHeight="1" x14ac:dyDescent="0.3">
      <c r="B51" s="227"/>
      <c r="C51" s="225"/>
      <c r="D51" s="225"/>
      <c r="E51" s="225"/>
      <c r="F51" s="226"/>
      <c r="G51" s="104"/>
      <c r="H51" s="24"/>
      <c r="I51" s="1"/>
      <c r="J51" s="58">
        <f>IF(AND(B51&lt;&gt;"",I51&lt;&gt;""),(0.3*G51),0)</f>
        <v>0</v>
      </c>
      <c r="K51" s="57">
        <f>J51</f>
        <v>0</v>
      </c>
      <c r="L51" s="321"/>
      <c r="M51" s="322"/>
    </row>
    <row r="52" spans="2:13" s="30" customFormat="1" ht="20.100000000000001" customHeight="1" x14ac:dyDescent="0.3">
      <c r="B52" s="227"/>
      <c r="C52" s="225"/>
      <c r="D52" s="225"/>
      <c r="E52" s="225"/>
      <c r="F52" s="226"/>
      <c r="G52" s="104"/>
      <c r="H52" s="24"/>
      <c r="I52" s="1"/>
      <c r="J52" s="58">
        <f t="shared" ref="J52" si="19">IF(AND(B52&lt;&gt;"",I52&lt;&gt;""),(0.3*G52),0)</f>
        <v>0</v>
      </c>
      <c r="K52" s="57">
        <f t="shared" ref="K52:K53" si="20">J52</f>
        <v>0</v>
      </c>
      <c r="L52" s="321"/>
      <c r="M52" s="322"/>
    </row>
    <row r="53" spans="2:13" s="30" customFormat="1" ht="20.100000000000001" customHeight="1" thickBot="1" x14ac:dyDescent="0.35">
      <c r="B53" s="227"/>
      <c r="C53" s="225"/>
      <c r="D53" s="225"/>
      <c r="E53" s="225"/>
      <c r="F53" s="226"/>
      <c r="G53" s="104"/>
      <c r="H53" s="24"/>
      <c r="I53" s="2"/>
      <c r="J53" s="58">
        <f>IF(AND(B53&lt;&gt;"",I53&lt;&gt;""),(0.3*G53),0)</f>
        <v>0</v>
      </c>
      <c r="K53" s="57">
        <f t="shared" si="20"/>
        <v>0</v>
      </c>
      <c r="L53" s="321"/>
      <c r="M53" s="322"/>
    </row>
    <row r="54" spans="2:13" s="37" customFormat="1" ht="23.25" customHeight="1" x14ac:dyDescent="0.3">
      <c r="B54" s="51" t="s">
        <v>115</v>
      </c>
      <c r="C54" s="52"/>
      <c r="D54" s="52"/>
      <c r="E54" s="52"/>
      <c r="F54" s="52"/>
      <c r="G54" s="52"/>
      <c r="H54" s="52"/>
      <c r="I54" s="53"/>
      <c r="J54" s="317">
        <f>SUM(J56:J65)</f>
        <v>0</v>
      </c>
      <c r="K54" s="317">
        <f>SUM(K56:K65)</f>
        <v>0</v>
      </c>
      <c r="L54" s="323"/>
      <c r="M54" s="323"/>
    </row>
    <row r="55" spans="2:13" ht="27.75" customHeight="1" x14ac:dyDescent="0.3">
      <c r="B55" s="234" t="s">
        <v>89</v>
      </c>
      <c r="C55" s="233"/>
      <c r="D55" s="233"/>
      <c r="E55" s="233"/>
      <c r="F55" s="233"/>
      <c r="G55" s="233"/>
      <c r="H55" s="101" t="s">
        <v>12</v>
      </c>
      <c r="I55" s="46" t="s">
        <v>14</v>
      </c>
      <c r="J55" s="316"/>
      <c r="K55" s="316"/>
      <c r="L55" s="323"/>
      <c r="M55" s="323"/>
    </row>
    <row r="56" spans="2:13" s="30" customFormat="1" ht="20.100000000000001" customHeight="1" x14ac:dyDescent="0.3">
      <c r="B56" s="227"/>
      <c r="C56" s="225"/>
      <c r="D56" s="225"/>
      <c r="E56" s="225"/>
      <c r="F56" s="225"/>
      <c r="G56" s="226"/>
      <c r="H56" s="104"/>
      <c r="I56" s="1"/>
      <c r="J56" s="58">
        <f>IF(AND(B56&lt;&gt;"",I56&lt;&gt;""),0.2,0)</f>
        <v>0</v>
      </c>
      <c r="K56" s="57">
        <f>J56</f>
        <v>0</v>
      </c>
      <c r="L56" s="321"/>
      <c r="M56" s="322"/>
    </row>
    <row r="57" spans="2:13" s="30" customFormat="1" ht="20.100000000000001" customHeight="1" x14ac:dyDescent="0.3">
      <c r="B57" s="227"/>
      <c r="C57" s="225"/>
      <c r="D57" s="225"/>
      <c r="E57" s="225"/>
      <c r="F57" s="225"/>
      <c r="G57" s="226"/>
      <c r="H57" s="104"/>
      <c r="I57" s="1"/>
      <c r="J57" s="58">
        <f t="shared" ref="J57:J60" si="21">IF(AND(B57&lt;&gt;"",I57&lt;&gt;""),0.2,0)</f>
        <v>0</v>
      </c>
      <c r="K57" s="57">
        <f t="shared" ref="K57:K60" si="22">J57</f>
        <v>0</v>
      </c>
      <c r="L57" s="321"/>
      <c r="M57" s="322"/>
    </row>
    <row r="58" spans="2:13" s="30" customFormat="1" ht="20.100000000000001" customHeight="1" x14ac:dyDescent="0.3">
      <c r="B58" s="227"/>
      <c r="C58" s="225"/>
      <c r="D58" s="225"/>
      <c r="E58" s="225"/>
      <c r="F58" s="225"/>
      <c r="G58" s="226"/>
      <c r="H58" s="104"/>
      <c r="I58" s="1"/>
      <c r="J58" s="58">
        <f t="shared" si="21"/>
        <v>0</v>
      </c>
      <c r="K58" s="57">
        <f t="shared" si="22"/>
        <v>0</v>
      </c>
      <c r="L58" s="321"/>
      <c r="M58" s="322"/>
    </row>
    <row r="59" spans="2:13" s="30" customFormat="1" ht="20.100000000000001" customHeight="1" x14ac:dyDescent="0.3">
      <c r="B59" s="227"/>
      <c r="C59" s="225"/>
      <c r="D59" s="225"/>
      <c r="E59" s="225"/>
      <c r="F59" s="225"/>
      <c r="G59" s="226"/>
      <c r="H59" s="104"/>
      <c r="I59" s="1"/>
      <c r="J59" s="58">
        <f t="shared" si="21"/>
        <v>0</v>
      </c>
      <c r="K59" s="57">
        <f t="shared" si="22"/>
        <v>0</v>
      </c>
      <c r="L59" s="321"/>
      <c r="M59" s="322"/>
    </row>
    <row r="60" spans="2:13" s="30" customFormat="1" ht="20.100000000000001" customHeight="1" x14ac:dyDescent="0.3">
      <c r="B60" s="227"/>
      <c r="C60" s="225"/>
      <c r="D60" s="225"/>
      <c r="E60" s="225"/>
      <c r="F60" s="225"/>
      <c r="G60" s="226"/>
      <c r="H60" s="104"/>
      <c r="I60" s="1"/>
      <c r="J60" s="58">
        <f t="shared" si="21"/>
        <v>0</v>
      </c>
      <c r="K60" s="57">
        <f t="shared" si="22"/>
        <v>0</v>
      </c>
      <c r="L60" s="321"/>
      <c r="M60" s="322"/>
    </row>
    <row r="61" spans="2:13" s="30" customFormat="1" ht="20.100000000000001" customHeight="1" x14ac:dyDescent="0.3">
      <c r="B61" s="227"/>
      <c r="C61" s="225"/>
      <c r="D61" s="225"/>
      <c r="E61" s="225"/>
      <c r="F61" s="225"/>
      <c r="G61" s="226"/>
      <c r="H61" s="104"/>
      <c r="I61" s="1"/>
      <c r="J61" s="58">
        <f t="shared" ref="J61:J62" si="23">IF(AND(B61&lt;&gt;"",I61&lt;&gt;""),0.2,0)</f>
        <v>0</v>
      </c>
      <c r="K61" s="57">
        <f t="shared" ref="K61:K62" si="24">J61</f>
        <v>0</v>
      </c>
      <c r="L61" s="321"/>
      <c r="M61" s="322"/>
    </row>
    <row r="62" spans="2:13" s="30" customFormat="1" ht="20.100000000000001" customHeight="1" x14ac:dyDescent="0.3">
      <c r="B62" s="227"/>
      <c r="C62" s="225"/>
      <c r="D62" s="225"/>
      <c r="E62" s="225"/>
      <c r="F62" s="225"/>
      <c r="G62" s="226"/>
      <c r="H62" s="104"/>
      <c r="I62" s="1"/>
      <c r="J62" s="58">
        <f t="shared" si="23"/>
        <v>0</v>
      </c>
      <c r="K62" s="57">
        <f t="shared" si="24"/>
        <v>0</v>
      </c>
      <c r="L62" s="321"/>
      <c r="M62" s="322"/>
    </row>
    <row r="63" spans="2:13" s="30" customFormat="1" ht="20.100000000000001" customHeight="1" x14ac:dyDescent="0.3">
      <c r="B63" s="227"/>
      <c r="C63" s="225"/>
      <c r="D63" s="225"/>
      <c r="E63" s="225"/>
      <c r="F63" s="225"/>
      <c r="G63" s="226"/>
      <c r="H63" s="104"/>
      <c r="I63" s="1"/>
      <c r="J63" s="58">
        <f t="shared" ref="J63" si="25">IF(AND(B63&lt;&gt;"",I63&lt;&gt;""),0.2,0)</f>
        <v>0</v>
      </c>
      <c r="K63" s="57">
        <f t="shared" ref="K63" si="26">J63</f>
        <v>0</v>
      </c>
      <c r="L63" s="321"/>
      <c r="M63" s="322"/>
    </row>
    <row r="64" spans="2:13" s="30" customFormat="1" ht="20.100000000000001" customHeight="1" x14ac:dyDescent="0.3">
      <c r="B64" s="227"/>
      <c r="C64" s="225"/>
      <c r="D64" s="225"/>
      <c r="E64" s="225"/>
      <c r="F64" s="225"/>
      <c r="G64" s="226"/>
      <c r="H64" s="104"/>
      <c r="I64" s="1"/>
      <c r="J64" s="58">
        <f t="shared" ref="J64" si="27">IF(AND(B64&lt;&gt;"",I64&lt;&gt;""),0.2,0)</f>
        <v>0</v>
      </c>
      <c r="K64" s="57">
        <f t="shared" ref="K64:K65" si="28">J64</f>
        <v>0</v>
      </c>
      <c r="L64" s="321"/>
      <c r="M64" s="322"/>
    </row>
    <row r="65" spans="2:13" s="30" customFormat="1" ht="20.100000000000001" customHeight="1" thickBot="1" x14ac:dyDescent="0.35">
      <c r="B65" s="238"/>
      <c r="C65" s="239"/>
      <c r="D65" s="239"/>
      <c r="E65" s="239"/>
      <c r="F65" s="239"/>
      <c r="G65" s="240"/>
      <c r="H65" s="105"/>
      <c r="I65" s="2"/>
      <c r="J65" s="58">
        <f>IF(AND(B65&lt;&gt;"",I65&lt;&gt;""),0.2,0)</f>
        <v>0</v>
      </c>
      <c r="K65" s="57">
        <f t="shared" si="28"/>
        <v>0</v>
      </c>
      <c r="L65" s="321"/>
      <c r="M65" s="322"/>
    </row>
    <row r="66" spans="2:13" s="37" customFormat="1" ht="23.25" customHeight="1" x14ac:dyDescent="0.3">
      <c r="B66" s="51" t="s">
        <v>163</v>
      </c>
      <c r="C66" s="52"/>
      <c r="D66" s="52"/>
      <c r="E66" s="52"/>
      <c r="F66" s="52"/>
      <c r="G66" s="52"/>
      <c r="H66" s="52"/>
      <c r="I66" s="53"/>
      <c r="J66" s="317">
        <f>MIN(0.5,SUM(J68:J77))</f>
        <v>0</v>
      </c>
      <c r="K66" s="317">
        <f>MIN(0.5,SUM(K68:K77))</f>
        <v>0</v>
      </c>
      <c r="L66" s="323"/>
      <c r="M66" s="323"/>
    </row>
    <row r="67" spans="2:13" ht="27.75" customHeight="1" x14ac:dyDescent="0.3">
      <c r="B67" s="234" t="s">
        <v>164</v>
      </c>
      <c r="C67" s="233"/>
      <c r="D67" s="233"/>
      <c r="E67" s="233"/>
      <c r="F67" s="233"/>
      <c r="G67" s="233"/>
      <c r="H67" s="101" t="s">
        <v>12</v>
      </c>
      <c r="I67" s="46" t="s">
        <v>14</v>
      </c>
      <c r="J67" s="316"/>
      <c r="K67" s="316"/>
      <c r="L67" s="323"/>
      <c r="M67" s="323"/>
    </row>
    <row r="68" spans="2:13" s="30" customFormat="1" ht="20.100000000000001" customHeight="1" x14ac:dyDescent="0.3">
      <c r="B68" s="227"/>
      <c r="C68" s="225"/>
      <c r="D68" s="225"/>
      <c r="E68" s="225"/>
      <c r="F68" s="225"/>
      <c r="G68" s="226"/>
      <c r="H68" s="104"/>
      <c r="I68" s="1"/>
      <c r="J68" s="29"/>
      <c r="K68" s="57">
        <f>J68</f>
        <v>0</v>
      </c>
      <c r="L68" s="321"/>
      <c r="M68" s="322"/>
    </row>
    <row r="69" spans="2:13" s="30" customFormat="1" ht="20.100000000000001" customHeight="1" x14ac:dyDescent="0.3">
      <c r="B69" s="227"/>
      <c r="C69" s="225"/>
      <c r="D69" s="225"/>
      <c r="E69" s="225"/>
      <c r="F69" s="225"/>
      <c r="G69" s="226"/>
      <c r="H69" s="104"/>
      <c r="I69" s="1"/>
      <c r="J69" s="29"/>
      <c r="K69" s="57">
        <f t="shared" ref="K69:K77" si="29">J69</f>
        <v>0</v>
      </c>
      <c r="L69" s="321"/>
      <c r="M69" s="322"/>
    </row>
    <row r="70" spans="2:13" s="30" customFormat="1" ht="20.100000000000001" customHeight="1" x14ac:dyDescent="0.3">
      <c r="B70" s="227"/>
      <c r="C70" s="225"/>
      <c r="D70" s="225"/>
      <c r="E70" s="225"/>
      <c r="F70" s="225"/>
      <c r="G70" s="226"/>
      <c r="H70" s="104"/>
      <c r="I70" s="1"/>
      <c r="J70" s="29"/>
      <c r="K70" s="57">
        <f t="shared" si="29"/>
        <v>0</v>
      </c>
      <c r="L70" s="321"/>
      <c r="M70" s="322"/>
    </row>
    <row r="71" spans="2:13" s="30" customFormat="1" ht="20.100000000000001" customHeight="1" x14ac:dyDescent="0.3">
      <c r="B71" s="227"/>
      <c r="C71" s="225"/>
      <c r="D71" s="225"/>
      <c r="E71" s="225"/>
      <c r="F71" s="225"/>
      <c r="G71" s="226"/>
      <c r="H71" s="104"/>
      <c r="I71" s="1"/>
      <c r="J71" s="29"/>
      <c r="K71" s="57">
        <f t="shared" si="29"/>
        <v>0</v>
      </c>
      <c r="L71" s="321"/>
      <c r="M71" s="322"/>
    </row>
    <row r="72" spans="2:13" s="30" customFormat="1" ht="20.100000000000001" customHeight="1" x14ac:dyDescent="0.3">
      <c r="B72" s="227"/>
      <c r="C72" s="225"/>
      <c r="D72" s="225"/>
      <c r="E72" s="225"/>
      <c r="F72" s="225"/>
      <c r="G72" s="226"/>
      <c r="H72" s="104"/>
      <c r="I72" s="1"/>
      <c r="J72" s="29"/>
      <c r="K72" s="57">
        <f t="shared" si="29"/>
        <v>0</v>
      </c>
      <c r="L72" s="321"/>
      <c r="M72" s="322"/>
    </row>
    <row r="73" spans="2:13" s="30" customFormat="1" ht="20.100000000000001" customHeight="1" x14ac:dyDescent="0.3">
      <c r="B73" s="227"/>
      <c r="C73" s="225"/>
      <c r="D73" s="225"/>
      <c r="E73" s="225"/>
      <c r="F73" s="225"/>
      <c r="G73" s="226"/>
      <c r="H73" s="104"/>
      <c r="I73" s="1"/>
      <c r="J73" s="29"/>
      <c r="K73" s="57">
        <f t="shared" si="29"/>
        <v>0</v>
      </c>
      <c r="L73" s="321"/>
      <c r="M73" s="322"/>
    </row>
    <row r="74" spans="2:13" s="30" customFormat="1" ht="20.100000000000001" customHeight="1" x14ac:dyDescent="0.3">
      <c r="B74" s="227"/>
      <c r="C74" s="225"/>
      <c r="D74" s="225"/>
      <c r="E74" s="225"/>
      <c r="F74" s="225"/>
      <c r="G74" s="226"/>
      <c r="H74" s="104"/>
      <c r="I74" s="1"/>
      <c r="J74" s="29"/>
      <c r="K74" s="57">
        <f t="shared" si="29"/>
        <v>0</v>
      </c>
      <c r="L74" s="321"/>
      <c r="M74" s="322"/>
    </row>
    <row r="75" spans="2:13" s="30" customFormat="1" ht="20.100000000000001" customHeight="1" x14ac:dyDescent="0.3">
      <c r="B75" s="227"/>
      <c r="C75" s="225"/>
      <c r="D75" s="225"/>
      <c r="E75" s="225"/>
      <c r="F75" s="225"/>
      <c r="G75" s="226"/>
      <c r="H75" s="104"/>
      <c r="I75" s="1"/>
      <c r="J75" s="29"/>
      <c r="K75" s="57">
        <f t="shared" si="29"/>
        <v>0</v>
      </c>
      <c r="L75" s="321"/>
      <c r="M75" s="322"/>
    </row>
    <row r="76" spans="2:13" s="30" customFormat="1" ht="20.100000000000001" customHeight="1" x14ac:dyDescent="0.3">
      <c r="B76" s="227"/>
      <c r="C76" s="225"/>
      <c r="D76" s="225"/>
      <c r="E76" s="225"/>
      <c r="F76" s="225"/>
      <c r="G76" s="226"/>
      <c r="H76" s="104"/>
      <c r="I76" s="1"/>
      <c r="J76" s="29"/>
      <c r="K76" s="57">
        <f t="shared" si="29"/>
        <v>0</v>
      </c>
      <c r="L76" s="321"/>
      <c r="M76" s="322"/>
    </row>
    <row r="77" spans="2:13" s="30" customFormat="1" ht="20.100000000000001" customHeight="1" thickBot="1" x14ac:dyDescent="0.35">
      <c r="B77" s="238"/>
      <c r="C77" s="239"/>
      <c r="D77" s="239"/>
      <c r="E77" s="239"/>
      <c r="F77" s="239"/>
      <c r="G77" s="240"/>
      <c r="H77" s="105"/>
      <c r="I77" s="2"/>
      <c r="J77" s="29"/>
      <c r="K77" s="57">
        <f t="shared" si="29"/>
        <v>0</v>
      </c>
      <c r="L77" s="321"/>
      <c r="M77" s="322"/>
    </row>
    <row r="78" spans="2:13" ht="18" x14ac:dyDescent="0.3">
      <c r="B78" s="306" t="s">
        <v>126</v>
      </c>
      <c r="C78" s="307"/>
      <c r="D78" s="307"/>
      <c r="E78" s="307"/>
      <c r="F78" s="307"/>
      <c r="G78" s="307"/>
      <c r="H78" s="307"/>
      <c r="I78" s="308"/>
    </row>
    <row r="79" spans="2:13" ht="30" customHeight="1" x14ac:dyDescent="0.3">
      <c r="B79" s="309"/>
      <c r="C79" s="310"/>
      <c r="D79" s="310"/>
      <c r="E79" s="310"/>
      <c r="F79" s="310"/>
      <c r="G79" s="310"/>
      <c r="H79" s="310"/>
      <c r="I79" s="311"/>
    </row>
    <row r="80" spans="2:13" ht="30" customHeight="1" x14ac:dyDescent="0.3">
      <c r="B80" s="309"/>
      <c r="C80" s="310"/>
      <c r="D80" s="310"/>
      <c r="E80" s="310"/>
      <c r="F80" s="310"/>
      <c r="G80" s="310"/>
      <c r="H80" s="310"/>
      <c r="I80" s="311"/>
    </row>
    <row r="81" spans="2:9" ht="30" customHeight="1" thickBot="1" x14ac:dyDescent="0.35">
      <c r="B81" s="312"/>
      <c r="C81" s="313"/>
      <c r="D81" s="313"/>
      <c r="E81" s="313"/>
      <c r="F81" s="313"/>
      <c r="G81" s="313"/>
      <c r="H81" s="313"/>
      <c r="I81" s="314"/>
    </row>
  </sheetData>
  <sheetProtection algorithmName="SHA-512" hashValue="bCjjtrNMSFWTjwvoJNKK9azRen26Y5+JrKiv+pskDGUY+org36N2uDg0YqiiHJZs8HeWAXw8rKeesGFe5bWcCg==" saltValue="lIMBPq3D/W1Jliimz8Prrg==" spinCount="100000" sheet="1" insertRows="0" deleteRows="0" selectLockedCells="1"/>
  <mergeCells count="170">
    <mergeCell ref="B75:G75"/>
    <mergeCell ref="L75:M75"/>
    <mergeCell ref="B76:G76"/>
    <mergeCell ref="L76:M76"/>
    <mergeCell ref="B77:G77"/>
    <mergeCell ref="L77:M77"/>
    <mergeCell ref="B70:G70"/>
    <mergeCell ref="L70:M70"/>
    <mergeCell ref="B71:G71"/>
    <mergeCell ref="L71:M71"/>
    <mergeCell ref="B72:G72"/>
    <mergeCell ref="L72:M72"/>
    <mergeCell ref="B73:G73"/>
    <mergeCell ref="L73:M73"/>
    <mergeCell ref="B74:G74"/>
    <mergeCell ref="L74:M74"/>
    <mergeCell ref="J66:J67"/>
    <mergeCell ref="K66:K67"/>
    <mergeCell ref="L66:M66"/>
    <mergeCell ref="B67:G67"/>
    <mergeCell ref="L67:M67"/>
    <mergeCell ref="B68:G68"/>
    <mergeCell ref="L68:M68"/>
    <mergeCell ref="B69:G69"/>
    <mergeCell ref="L69:M69"/>
    <mergeCell ref="B63:G63"/>
    <mergeCell ref="L63:M63"/>
    <mergeCell ref="B61:G61"/>
    <mergeCell ref="L61:M61"/>
    <mergeCell ref="B62:G62"/>
    <mergeCell ref="L62:M62"/>
    <mergeCell ref="B57:G57"/>
    <mergeCell ref="L57:M57"/>
    <mergeCell ref="B58:G58"/>
    <mergeCell ref="L58:M58"/>
    <mergeCell ref="B59:G59"/>
    <mergeCell ref="L59:M59"/>
    <mergeCell ref="B60:G60"/>
    <mergeCell ref="L60:M60"/>
    <mergeCell ref="L33:M33"/>
    <mergeCell ref="B34:G34"/>
    <mergeCell ref="L34:M34"/>
    <mergeCell ref="B29:G29"/>
    <mergeCell ref="L29:M29"/>
    <mergeCell ref="B30:G30"/>
    <mergeCell ref="L30:M30"/>
    <mergeCell ref="B31:G31"/>
    <mergeCell ref="L31:M31"/>
    <mergeCell ref="B32:G32"/>
    <mergeCell ref="L32:M32"/>
    <mergeCell ref="L35:M35"/>
    <mergeCell ref="L56:M56"/>
    <mergeCell ref="L64:M64"/>
    <mergeCell ref="L65:M65"/>
    <mergeCell ref="L51:M51"/>
    <mergeCell ref="L52:M52"/>
    <mergeCell ref="L53:M53"/>
    <mergeCell ref="L54:M54"/>
    <mergeCell ref="L55:M55"/>
    <mergeCell ref="L46:M46"/>
    <mergeCell ref="L47:M47"/>
    <mergeCell ref="L48:M48"/>
    <mergeCell ref="L49:M49"/>
    <mergeCell ref="L50:M50"/>
    <mergeCell ref="L41:M41"/>
    <mergeCell ref="L42:M42"/>
    <mergeCell ref="L43:M43"/>
    <mergeCell ref="L44:M44"/>
    <mergeCell ref="L45:M45"/>
    <mergeCell ref="L36:M36"/>
    <mergeCell ref="L37:M37"/>
    <mergeCell ref="L38:M38"/>
    <mergeCell ref="L39:M39"/>
    <mergeCell ref="L40:M40"/>
    <mergeCell ref="L24:M24"/>
    <mergeCell ref="L25:M25"/>
    <mergeCell ref="L26:M26"/>
    <mergeCell ref="L27:M27"/>
    <mergeCell ref="L28:M28"/>
    <mergeCell ref="L18:M18"/>
    <mergeCell ref="L19:M19"/>
    <mergeCell ref="L20:M20"/>
    <mergeCell ref="L21:M21"/>
    <mergeCell ref="L22:M22"/>
    <mergeCell ref="L23:M23"/>
    <mergeCell ref="L16:M16"/>
    <mergeCell ref="L17:M17"/>
    <mergeCell ref="B22:F22"/>
    <mergeCell ref="B11:E11"/>
    <mergeCell ref="F11:G11"/>
    <mergeCell ref="B12:E12"/>
    <mergeCell ref="F12:G12"/>
    <mergeCell ref="B13:E13"/>
    <mergeCell ref="F13:G13"/>
    <mergeCell ref="B21:E21"/>
    <mergeCell ref="K20:K21"/>
    <mergeCell ref="K2:K5"/>
    <mergeCell ref="B18:E18"/>
    <mergeCell ref="F18:G18"/>
    <mergeCell ref="B19:E19"/>
    <mergeCell ref="F19:G19"/>
    <mergeCell ref="C4:G5"/>
    <mergeCell ref="H4:I4"/>
    <mergeCell ref="L7:M8"/>
    <mergeCell ref="L9:M9"/>
    <mergeCell ref="L10:M10"/>
    <mergeCell ref="L11:M11"/>
    <mergeCell ref="L12:M12"/>
    <mergeCell ref="K7:K8"/>
    <mergeCell ref="K15:K16"/>
    <mergeCell ref="F14:G14"/>
    <mergeCell ref="F16:G16"/>
    <mergeCell ref="B17:E17"/>
    <mergeCell ref="F17:G17"/>
    <mergeCell ref="B16:E16"/>
    <mergeCell ref="B14:E14"/>
    <mergeCell ref="F8:G8"/>
    <mergeCell ref="L13:M13"/>
    <mergeCell ref="L14:M14"/>
    <mergeCell ref="L15:M15"/>
    <mergeCell ref="K41:K42"/>
    <mergeCell ref="K46:K47"/>
    <mergeCell ref="K49:K50"/>
    <mergeCell ref="K54:K55"/>
    <mergeCell ref="B40:G40"/>
    <mergeCell ref="B43:G43"/>
    <mergeCell ref="B44:G44"/>
    <mergeCell ref="B45:G45"/>
    <mergeCell ref="B55:G55"/>
    <mergeCell ref="B48:E48"/>
    <mergeCell ref="F48:G48"/>
    <mergeCell ref="B51:F51"/>
    <mergeCell ref="B52:F52"/>
    <mergeCell ref="B53:F53"/>
    <mergeCell ref="K26:K27"/>
    <mergeCell ref="K38:K39"/>
    <mergeCell ref="B27:E27"/>
    <mergeCell ref="B39:E39"/>
    <mergeCell ref="B24:F24"/>
    <mergeCell ref="B25:F25"/>
    <mergeCell ref="B28:G28"/>
    <mergeCell ref="B36:G36"/>
    <mergeCell ref="B37:G37"/>
    <mergeCell ref="J38:J39"/>
    <mergeCell ref="B35:G35"/>
    <mergeCell ref="B33:G33"/>
    <mergeCell ref="J2:J5"/>
    <mergeCell ref="B78:I78"/>
    <mergeCell ref="B79:I81"/>
    <mergeCell ref="J41:J42"/>
    <mergeCell ref="J46:J47"/>
    <mergeCell ref="J54:J55"/>
    <mergeCell ref="J49:J50"/>
    <mergeCell ref="B50:E50"/>
    <mergeCell ref="B42:E42"/>
    <mergeCell ref="B47:E47"/>
    <mergeCell ref="F47:G47"/>
    <mergeCell ref="B64:G64"/>
    <mergeCell ref="B65:G65"/>
    <mergeCell ref="B56:G56"/>
    <mergeCell ref="F9:G9"/>
    <mergeCell ref="B9:E9"/>
    <mergeCell ref="B10:E10"/>
    <mergeCell ref="F10:G10"/>
    <mergeCell ref="B8:E8"/>
    <mergeCell ref="J7:J8"/>
    <mergeCell ref="J15:J16"/>
    <mergeCell ref="J20:J21"/>
    <mergeCell ref="J26:J27"/>
    <mergeCell ref="B23:F23"/>
  </mergeCells>
  <dataValidations count="3">
    <dataValidation allowBlank="1" showInputMessage="1" showErrorMessage="1" errorTitle="Entrada de datos errónea" error="El número de meses no es correcto_x000a_" promptTitle="Intruduzca el nº de meses" prompt="Por favor introduzca el nº de meses" sqref="H51:H53" xr:uid="{00000000-0002-0000-0400-000000000000}"/>
    <dataValidation type="custom" allowBlank="1" showInputMessage="1" showErrorMessage="1" sqref="I9:I14 I48 I17:I19" xr:uid="{00000000-0002-0000-0400-000001000000}">
      <formula1>ISTEXT(B9)</formula1>
    </dataValidation>
    <dataValidation type="decimal" allowBlank="1" showErrorMessage="1" errorTitle="Corrija el dato" error="Por favor, introduzca número entero" sqref="G51:G53 G22:G25" xr:uid="{00000000-0002-0000-0400-000002000000}">
      <formula1>0</formula1>
      <formula2>1000</formula2>
    </dataValidation>
  </dataValidation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G26"/>
  <sheetViews>
    <sheetView workbookViewId="0">
      <selection activeCell="E12" sqref="E12"/>
    </sheetView>
  </sheetViews>
  <sheetFormatPr baseColWidth="10" defaultRowHeight="15" x14ac:dyDescent="0.25"/>
  <cols>
    <col min="1" max="1" width="3.85546875" customWidth="1"/>
    <col min="2" max="2" width="50.5703125" customWidth="1"/>
    <col min="3" max="3" width="9" customWidth="1"/>
    <col min="5" max="5" width="23.42578125" customWidth="1"/>
    <col min="7" max="7" width="99.5703125" bestFit="1" customWidth="1"/>
  </cols>
  <sheetData>
    <row r="1" spans="2:7" x14ac:dyDescent="0.25">
      <c r="B1" s="16" t="s">
        <v>32</v>
      </c>
      <c r="C1" s="8"/>
      <c r="D1" s="16" t="s">
        <v>48</v>
      </c>
      <c r="E1" s="3"/>
      <c r="G1" s="17" t="s">
        <v>55</v>
      </c>
    </row>
    <row r="2" spans="2:7" x14ac:dyDescent="0.25">
      <c r="B2" s="4" t="s">
        <v>36</v>
      </c>
      <c r="C2" s="9"/>
      <c r="D2" s="11" t="s">
        <v>33</v>
      </c>
      <c r="E2" s="12"/>
      <c r="G2" s="14" t="s">
        <v>56</v>
      </c>
    </row>
    <row r="3" spans="2:7" x14ac:dyDescent="0.25">
      <c r="B3" s="4" t="s">
        <v>37</v>
      </c>
      <c r="C3" s="9"/>
      <c r="D3" s="11" t="s">
        <v>34</v>
      </c>
      <c r="E3" s="12"/>
      <c r="G3" s="14" t="s">
        <v>57</v>
      </c>
    </row>
    <row r="4" spans="2:7" x14ac:dyDescent="0.25">
      <c r="B4" s="4" t="s">
        <v>38</v>
      </c>
      <c r="C4" s="9"/>
      <c r="D4" s="11" t="s">
        <v>35</v>
      </c>
      <c r="E4" s="12"/>
      <c r="G4" s="14" t="s">
        <v>58</v>
      </c>
    </row>
    <row r="5" spans="2:7" ht="15.75" thickBot="1" x14ac:dyDescent="0.3">
      <c r="B5" s="6" t="s">
        <v>68</v>
      </c>
      <c r="C5" s="10"/>
      <c r="D5" s="11" t="s">
        <v>39</v>
      </c>
      <c r="E5" s="12"/>
      <c r="G5" s="15" t="s">
        <v>59</v>
      </c>
    </row>
    <row r="6" spans="2:7" ht="15.75" thickBot="1" x14ac:dyDescent="0.3">
      <c r="D6" s="11" t="s">
        <v>40</v>
      </c>
      <c r="E6" s="12"/>
    </row>
    <row r="7" spans="2:7" ht="15.75" thickBot="1" x14ac:dyDescent="0.3">
      <c r="B7" s="16" t="s">
        <v>90</v>
      </c>
      <c r="C7" s="3"/>
      <c r="D7" s="18" t="s">
        <v>41</v>
      </c>
      <c r="E7" s="13"/>
    </row>
    <row r="8" spans="2:7" x14ac:dyDescent="0.25">
      <c r="B8" s="4" t="s">
        <v>43</v>
      </c>
      <c r="C8" s="21">
        <v>0</v>
      </c>
    </row>
    <row r="9" spans="2:7" ht="15.75" thickBot="1" x14ac:dyDescent="0.3">
      <c r="B9" s="6" t="s">
        <v>42</v>
      </c>
      <c r="C9" s="22">
        <v>6</v>
      </c>
    </row>
    <row r="10" spans="2:7" ht="15.75" thickBot="1" x14ac:dyDescent="0.3">
      <c r="E10" s="17" t="s">
        <v>20</v>
      </c>
    </row>
    <row r="11" spans="2:7" ht="15.75" thickBot="1" x14ac:dyDescent="0.3">
      <c r="B11" s="16" t="s">
        <v>46</v>
      </c>
      <c r="C11" s="3"/>
      <c r="E11" s="15" t="s">
        <v>166</v>
      </c>
    </row>
    <row r="12" spans="2:7" ht="16.5" x14ac:dyDescent="0.3">
      <c r="B12" s="19" t="s">
        <v>70</v>
      </c>
      <c r="C12" s="5">
        <v>10</v>
      </c>
    </row>
    <row r="13" spans="2:7" ht="16.5" x14ac:dyDescent="0.3">
      <c r="B13" s="19" t="s">
        <v>71</v>
      </c>
      <c r="C13" s="5">
        <v>8</v>
      </c>
    </row>
    <row r="14" spans="2:7" ht="16.5" x14ac:dyDescent="0.3">
      <c r="B14" s="19" t="s">
        <v>72</v>
      </c>
      <c r="C14" s="5">
        <v>6</v>
      </c>
    </row>
    <row r="15" spans="2:7" ht="16.5" x14ac:dyDescent="0.3">
      <c r="B15" s="19" t="s">
        <v>73</v>
      </c>
      <c r="C15" s="5">
        <v>4</v>
      </c>
    </row>
    <row r="16" spans="2:7" ht="16.5" x14ac:dyDescent="0.3">
      <c r="B16" s="19" t="s">
        <v>74</v>
      </c>
      <c r="C16" s="5">
        <v>5</v>
      </c>
    </row>
    <row r="17" spans="2:3" ht="17.25" thickBot="1" x14ac:dyDescent="0.35">
      <c r="B17" s="20" t="s">
        <v>69</v>
      </c>
      <c r="C17" s="7">
        <v>1</v>
      </c>
    </row>
    <row r="18" spans="2:3" ht="15.75" thickBot="1" x14ac:dyDescent="0.3"/>
    <row r="19" spans="2:3" x14ac:dyDescent="0.25">
      <c r="B19" s="16" t="s">
        <v>50</v>
      </c>
      <c r="C19" s="3"/>
    </row>
    <row r="20" spans="2:3" x14ac:dyDescent="0.25">
      <c r="B20" s="4" t="s">
        <v>51</v>
      </c>
      <c r="C20" s="5">
        <v>2</v>
      </c>
    </row>
    <row r="21" spans="2:3" ht="15.75" thickBot="1" x14ac:dyDescent="0.3">
      <c r="B21" s="6" t="s">
        <v>52</v>
      </c>
      <c r="C21" s="7">
        <v>1</v>
      </c>
    </row>
    <row r="22" spans="2:3" ht="15.75" thickBot="1" x14ac:dyDescent="0.3"/>
    <row r="23" spans="2:3" x14ac:dyDescent="0.25">
      <c r="B23" s="16" t="s">
        <v>91</v>
      </c>
      <c r="C23" s="3"/>
    </row>
    <row r="24" spans="2:3" x14ac:dyDescent="0.25">
      <c r="B24" s="4" t="s">
        <v>51</v>
      </c>
      <c r="C24" s="5">
        <v>3</v>
      </c>
    </row>
    <row r="25" spans="2:3" ht="15.75" thickBot="1" x14ac:dyDescent="0.3">
      <c r="B25" s="6" t="s">
        <v>52</v>
      </c>
      <c r="C25" s="7">
        <v>1.5</v>
      </c>
    </row>
    <row r="26" spans="2:3" ht="15.75" x14ac:dyDescent="0.25">
      <c r="B26" s="23"/>
    </row>
  </sheetData>
  <sortState xmlns:xlrd2="http://schemas.microsoft.com/office/spreadsheetml/2017/richdata2" ref="G2:G33">
    <sortCondition ref="G2:G3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37</vt:i4>
      </vt:variant>
    </vt:vector>
  </HeadingPairs>
  <TitlesOfParts>
    <vt:vector size="43" baseType="lpstr">
      <vt:lpstr>INSTRUCCIONES</vt:lpstr>
      <vt:lpstr>DATOS DEL SOLICITANTE</vt:lpstr>
      <vt:lpstr>A) TRAYECTORIA ACADÉMICA</vt:lpstr>
      <vt:lpstr>B) EXPERIENCIA INVESTIGADORA</vt:lpstr>
      <vt:lpstr>C) OTROS MÉRITOS</vt:lpstr>
      <vt:lpstr>RANGOS</vt:lpstr>
      <vt:lpstr>AUTOA</vt:lpstr>
      <vt:lpstr>AUTOB</vt:lpstr>
      <vt:lpstr>AUTOB1</vt:lpstr>
      <vt:lpstr>AUTOB2</vt:lpstr>
      <vt:lpstr>AUTOB3</vt:lpstr>
      <vt:lpstr>AUTOB4</vt:lpstr>
      <vt:lpstr>AUTOB5</vt:lpstr>
      <vt:lpstr>AUTOC</vt:lpstr>
      <vt:lpstr>AUTOTOTAL</vt:lpstr>
      <vt:lpstr>CCVALA</vt:lpstr>
      <vt:lpstr>CCVALB</vt:lpstr>
      <vt:lpstr>CCVALB1</vt:lpstr>
      <vt:lpstr>CCVALB2</vt:lpstr>
      <vt:lpstr>CCVALB3</vt:lpstr>
      <vt:lpstr>CCVALB4</vt:lpstr>
      <vt:lpstr>CCVALB5</vt:lpstr>
      <vt:lpstr>CCVALC</vt:lpstr>
      <vt:lpstr>CCVALTOTAL</vt:lpstr>
      <vt:lpstr>COEFNORM</vt:lpstr>
      <vt:lpstr>COEFNORMC</vt:lpstr>
      <vt:lpstr>CONGRESO_INTERNACIONAL</vt:lpstr>
      <vt:lpstr>CONGRESO_NACIONAL</vt:lpstr>
      <vt:lpstr>CUARTILES</vt:lpstr>
      <vt:lpstr>CUARTILES_ARTICULOS</vt:lpstr>
      <vt:lpstr>CURSO</vt:lpstr>
      <vt:lpstr>MCONGRESO_INTERNACIONAL</vt:lpstr>
      <vt:lpstr>MCONGRESO_NACIONAL</vt:lpstr>
      <vt:lpstr>MCUARTILES_ARTICULOS</vt:lpstr>
      <vt:lpstr>MSI_NO</vt:lpstr>
      <vt:lpstr>POSICION_AUTOR</vt:lpstr>
      <vt:lpstr>PROGRAMA</vt:lpstr>
      <vt:lpstr>SI_NO</vt:lpstr>
      <vt:lpstr>SOL_APELLIDOS</vt:lpstr>
      <vt:lpstr>SOL_FECHA_FIN</vt:lpstr>
      <vt:lpstr>SOL_FECHA_INI</vt:lpstr>
      <vt:lpstr>SOL_NIF</vt:lpstr>
      <vt:lpstr>SOL_NOMBRE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2025-03-03T10:28:06Z</dcterms:modified>
</cp:coreProperties>
</file>