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25" documentId="13_ncr:1_{BBA62D3B-C148-4F6E-967F-65BBBEDB233C}" xr6:coauthVersionLast="47" xr6:coauthVersionMax="47" xr10:uidLastSave="{062C4DB6-9D75-469A-8EF9-39A0CAC32444}"/>
  <workbookProtection workbookAlgorithmName="SHA-512" workbookHashValue="2uLfgFO1XjDqGq4S7h7AMx7UaQaucquIztyxynkhB/8k8NNQQhyDGy/PQmUYt5ZNY/TzowKX8veurRIxtAHnhg==" workbookSaltValue="4deiV2FEbcHgRbTnYy07CA==" workbookSpinCount="100000" lockStructure="1"/>
  <bookViews>
    <workbookView xWindow="975" yWindow="-120" windowWidth="27945" windowHeight="16440" activeTab="4" xr2:uid="{00000000-000D-0000-FFFF-FFFF00000000}"/>
  </bookViews>
  <sheets>
    <sheet name="INSTRUCCIONES" sheetId="11" r:id="rId1"/>
    <sheet name="DATOS DEL SOLICITANTE" sheetId="10" r:id="rId2"/>
    <sheet name="A) TRAYECTORIA ACADÉMICA" sheetId="3" r:id="rId3"/>
    <sheet name="B) EXPERIENCIA INVESTIGADORA" sheetId="4" r:id="rId4"/>
    <sheet name="C) OTROS MÉRITOS" sheetId="6" r:id="rId5"/>
    <sheet name="RANGOS" sheetId="9" state="hidden" r:id="rId6"/>
  </sheets>
  <externalReferences>
    <externalReference r:id="rId7"/>
  </externalReferences>
  <definedNames>
    <definedName name="AUTOA">'A) TRAYECTORIA ACADÉMICA'!$F$6</definedName>
    <definedName name="AUTOB">'B) EXPERIENCIA INVESTIGADORA'!$L$6</definedName>
    <definedName name="AUTOB1">'B) EXPERIENCIA INVESTIGADORA'!$L$7</definedName>
    <definedName name="AUTOB2">'B) EXPERIENCIA INVESTIGADORA'!$L$35</definedName>
    <definedName name="AUTOB3">'B) EXPERIENCIA INVESTIGADORA'!$L$49</definedName>
    <definedName name="AUTOB4">'B) EXPERIENCIA INVESTIGADORA'!$L$56</definedName>
    <definedName name="AUTOB5">'[1]B) EXPERIENCIA INVESTIGADORA'!$L$114</definedName>
    <definedName name="AUTOC">'C) OTROS MÉRITOS'!$J$6</definedName>
    <definedName name="AUTOTOTAL">'DATOS DEL SOLICITANTE'!$F$13</definedName>
    <definedName name="CCVALA">'A) TRAYECTORIA ACADÉMICA'!$G$6</definedName>
    <definedName name="CCVALB">'B) EXPERIENCIA INVESTIGADORA'!$M$6</definedName>
    <definedName name="CCVALB1">'B) EXPERIENCIA INVESTIGADORA'!$M$7</definedName>
    <definedName name="CCVALB2">'B) EXPERIENCIA INVESTIGADORA'!$M$35</definedName>
    <definedName name="CCVALB3">'B) EXPERIENCIA INVESTIGADORA'!$M$49</definedName>
    <definedName name="CCVALB4">'B) EXPERIENCIA INVESTIGADORA'!$M$56</definedName>
    <definedName name="CCVALB5">'[1]B) EXPERIENCIA INVESTIGADORA'!$M$114</definedName>
    <definedName name="CCVALC">'C) OTROS MÉRITOS'!$K$6</definedName>
    <definedName name="CCVALTOTAL">'DATOS DEL SOLICITANTE'!$G$13</definedName>
    <definedName name="COEFNORM">'B) EXPERIENCIA INVESTIGADORA'!$M$4</definedName>
    <definedName name="COEFNORMC">'C) OTROS MÉRITOS'!$K$4</definedName>
    <definedName name="CONGRESO_INTERNACIONAL">RANGOS!$B$29:$B$31</definedName>
    <definedName name="CONGRESO_NACIONAL">RANGOS!$B$25:$B$27</definedName>
    <definedName name="CUARTILES_ARTICULOS">RANGOS!$B$12:$B$17</definedName>
    <definedName name="CURSO">RANGOS!$E$12</definedName>
    <definedName name="MCONGRESO_INTERNACIONAL">RANGOS!$B$28:$C$31</definedName>
    <definedName name="MCONGRESO_NACIONAL">RANGOS!$B$24:$C$27</definedName>
    <definedName name="MCUARTILES_ARTICULOS">RANGOS!$B$11:$C$17</definedName>
    <definedName name="MPOSICION_AUTOR">RANGOS!$D$1:$E$9</definedName>
    <definedName name="MSI_NO">RANGOS!$B$7:$C$9</definedName>
    <definedName name="MTIPO_DE_PATENTE">RANGOS!$B$18:$C$20</definedName>
    <definedName name="PONENTE_CONFERENCIAS">RANGOS!$B$34:$B$35</definedName>
    <definedName name="PONENTE_SEMINARIOS">RANGOS!$B$37:$B$38</definedName>
    <definedName name="POSICION_AUTOR">RANGOS!$D$2:$D$9</definedName>
    <definedName name="PROGRAMA">RANGOS!$G$2:$G$4</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9" i="6" l="1"/>
  <c r="K69" i="6" s="1"/>
  <c r="J68" i="6"/>
  <c r="K68" i="6" s="1"/>
  <c r="L40" i="4"/>
  <c r="M40" i="4" s="1"/>
  <c r="L39" i="4"/>
  <c r="M39" i="4" s="1"/>
  <c r="L41" i="4"/>
  <c r="M41" i="4" s="1"/>
  <c r="J24" i="6" l="1"/>
  <c r="K24" i="6" s="1"/>
  <c r="J23" i="6"/>
  <c r="K23" i="6" s="1"/>
  <c r="J25" i="6"/>
  <c r="K25" i="6" s="1"/>
  <c r="J16" i="6"/>
  <c r="K16" i="6" s="1"/>
  <c r="J15" i="6"/>
  <c r="K15" i="6" s="1"/>
  <c r="J17" i="6"/>
  <c r="K17" i="6" s="1"/>
  <c r="J70" i="6" l="1"/>
  <c r="K70" i="6" s="1"/>
  <c r="J67" i="6"/>
  <c r="K67" i="6" s="1"/>
  <c r="J71" i="6"/>
  <c r="K71" i="6" s="1"/>
  <c r="J66" i="6"/>
  <c r="K66" i="6" s="1"/>
  <c r="J72" i="6"/>
  <c r="K72" i="6" s="1"/>
  <c r="L74" i="4"/>
  <c r="M74" i="4" s="1"/>
  <c r="L73" i="4"/>
  <c r="M73" i="4" s="1"/>
  <c r="L71" i="4"/>
  <c r="M71" i="4" s="1"/>
  <c r="L70" i="4"/>
  <c r="M70" i="4" s="1"/>
  <c r="L69" i="4"/>
  <c r="M69" i="4" s="1"/>
  <c r="L68" i="4"/>
  <c r="M68" i="4" s="1"/>
  <c r="J10" i="6" l="1"/>
  <c r="K10" i="6" s="1"/>
  <c r="L75" i="4"/>
  <c r="M75" i="4" s="1"/>
  <c r="L72" i="4"/>
  <c r="M72" i="4" s="1"/>
  <c r="L76" i="4"/>
  <c r="M76" i="4" s="1"/>
  <c r="L61" i="4"/>
  <c r="M61" i="4" s="1"/>
  <c r="L60" i="4"/>
  <c r="M60" i="4" s="1"/>
  <c r="L62" i="4"/>
  <c r="M62" i="4" s="1"/>
  <c r="L17" i="4"/>
  <c r="M17" i="4" s="1"/>
  <c r="F38" i="3" l="1"/>
  <c r="G38" i="3" s="1"/>
  <c r="F37" i="3"/>
  <c r="G37" i="3" s="1"/>
  <c r="F39" i="3"/>
  <c r="G39" i="3" s="1"/>
  <c r="F31" i="3"/>
  <c r="G31" i="3" s="1"/>
  <c r="F30" i="3"/>
  <c r="G30" i="3" s="1"/>
  <c r="F32" i="3"/>
  <c r="G32" i="3" s="1"/>
  <c r="L63" i="4" l="1"/>
  <c r="L64" i="4"/>
  <c r="L29" i="4" l="1"/>
  <c r="M29" i="4" s="1"/>
  <c r="L30" i="4"/>
  <c r="M30" i="4" s="1"/>
  <c r="L28" i="4"/>
  <c r="M28" i="4" s="1"/>
  <c r="L16" i="4"/>
  <c r="M16" i="4" s="1"/>
  <c r="L18" i="4"/>
  <c r="M18" i="4" s="1"/>
  <c r="L11" i="4"/>
  <c r="M11" i="4" s="1"/>
  <c r="I5" i="6" l="1"/>
  <c r="H5" i="6"/>
  <c r="H4" i="6"/>
  <c r="C4" i="6"/>
  <c r="J5" i="4"/>
  <c r="I5" i="4"/>
  <c r="I4" i="4"/>
  <c r="C4" i="4"/>
  <c r="E5" i="3"/>
  <c r="D5" i="3"/>
  <c r="D4" i="3"/>
  <c r="C4" i="3"/>
  <c r="F41" i="3" l="1"/>
  <c r="G41" i="3" s="1"/>
  <c r="F40" i="3"/>
  <c r="G40" i="3" s="1"/>
  <c r="F36" i="3"/>
  <c r="G36" i="3" s="1"/>
  <c r="F34" i="3"/>
  <c r="G34" i="3" s="1"/>
  <c r="F33" i="3"/>
  <c r="G33" i="3" s="1"/>
  <c r="F29" i="3"/>
  <c r="F26" i="3"/>
  <c r="G26" i="3" s="1"/>
  <c r="F25" i="3"/>
  <c r="G25" i="3" s="1"/>
  <c r="F24" i="3"/>
  <c r="G24" i="3" s="1"/>
  <c r="F22" i="3"/>
  <c r="G22" i="3" s="1"/>
  <c r="F21" i="3"/>
  <c r="G21" i="3" s="1"/>
  <c r="F20" i="3"/>
  <c r="F18" i="3"/>
  <c r="G18" i="3" s="1"/>
  <c r="F17" i="3"/>
  <c r="G17" i="3" s="1"/>
  <c r="F16" i="3"/>
  <c r="G16" i="3" s="1"/>
  <c r="F14" i="3"/>
  <c r="G14" i="3" s="1"/>
  <c r="F13" i="3"/>
  <c r="G13" i="3" s="1"/>
  <c r="F12" i="3"/>
  <c r="F9" i="3"/>
  <c r="G9" i="3" s="1"/>
  <c r="F8" i="3"/>
  <c r="G8" i="3" s="1"/>
  <c r="F7" i="3"/>
  <c r="F28" i="3" l="1"/>
  <c r="G23" i="3"/>
  <c r="G15" i="3"/>
  <c r="F19" i="3"/>
  <c r="F11" i="3"/>
  <c r="F23" i="3"/>
  <c r="F15" i="3"/>
  <c r="F10" i="3" s="1"/>
  <c r="G7" i="3"/>
  <c r="G35" i="3"/>
  <c r="F35" i="3"/>
  <c r="G29" i="3"/>
  <c r="G28" i="3" s="1"/>
  <c r="G27" i="3" s="1"/>
  <c r="G12" i="3"/>
  <c r="G11" i="3" s="1"/>
  <c r="G20" i="3"/>
  <c r="G19" i="3" s="1"/>
  <c r="L54" i="4"/>
  <c r="M54" i="4" s="1"/>
  <c r="L53" i="4"/>
  <c r="M53" i="4" s="1"/>
  <c r="F27" i="3" l="1"/>
  <c r="F6" i="3"/>
  <c r="F6" i="10" s="1"/>
  <c r="G10" i="3"/>
  <c r="G6" i="3" s="1"/>
  <c r="G6" i="10" l="1"/>
  <c r="J11" i="6"/>
  <c r="K11" i="6" s="1"/>
  <c r="J9" i="6"/>
  <c r="K9" i="6" s="1"/>
  <c r="M45" i="4"/>
  <c r="L77" i="4"/>
  <c r="M77" i="4" s="1"/>
  <c r="L78" i="4"/>
  <c r="M78" i="4" s="1"/>
  <c r="L67" i="4"/>
  <c r="M67" i="4" s="1"/>
  <c r="M63" i="4"/>
  <c r="M64" i="4"/>
  <c r="L51" i="4"/>
  <c r="M51" i="4" s="1"/>
  <c r="L59" i="4"/>
  <c r="M59" i="4" s="1"/>
  <c r="L34" i="4"/>
  <c r="M34" i="4" s="1"/>
  <c r="L24" i="4"/>
  <c r="M24" i="4" s="1"/>
  <c r="L25" i="4"/>
  <c r="M25" i="4" s="1"/>
  <c r="L26" i="4"/>
  <c r="M26" i="4" s="1"/>
  <c r="L27" i="4"/>
  <c r="M27" i="4" s="1"/>
  <c r="L31" i="4"/>
  <c r="M31" i="4" s="1"/>
  <c r="L32" i="4"/>
  <c r="M32" i="4" s="1"/>
  <c r="L33" i="4"/>
  <c r="M33" i="4" s="1"/>
  <c r="K7" i="6" l="1"/>
  <c r="M57" i="4"/>
  <c r="M65" i="4"/>
  <c r="J78" i="6"/>
  <c r="K78" i="6" s="1"/>
  <c r="J79" i="6"/>
  <c r="K79" i="6" s="1"/>
  <c r="J77" i="6"/>
  <c r="K77" i="6" s="1"/>
  <c r="J73" i="6"/>
  <c r="K73" i="6" s="1"/>
  <c r="J74" i="6"/>
  <c r="K74" i="6" s="1"/>
  <c r="J65" i="6"/>
  <c r="K65" i="6" s="1"/>
  <c r="J61" i="6"/>
  <c r="K61" i="6" s="1"/>
  <c r="J62" i="6"/>
  <c r="K62" i="6" s="1"/>
  <c r="J60" i="6"/>
  <c r="K60" i="6" s="1"/>
  <c r="J51" i="6"/>
  <c r="K51" i="6" s="1"/>
  <c r="J52" i="6"/>
  <c r="K52" i="6" s="1"/>
  <c r="J50" i="6"/>
  <c r="J46" i="6"/>
  <c r="K46" i="6" s="1"/>
  <c r="J47" i="6"/>
  <c r="K47" i="6" s="1"/>
  <c r="J45" i="6"/>
  <c r="J42" i="6"/>
  <c r="K42" i="6" s="1"/>
  <c r="J41" i="6"/>
  <c r="K41" i="6" s="1"/>
  <c r="J40" i="6"/>
  <c r="J36" i="6"/>
  <c r="K36" i="6" s="1"/>
  <c r="J37" i="6"/>
  <c r="K37" i="6" s="1"/>
  <c r="J35" i="6"/>
  <c r="K35" i="6" s="1"/>
  <c r="K33" i="6" s="1"/>
  <c r="J31" i="6"/>
  <c r="K31" i="6" s="1"/>
  <c r="J32" i="6"/>
  <c r="K32" i="6" s="1"/>
  <c r="J30" i="6"/>
  <c r="K30" i="6" s="1"/>
  <c r="J26" i="6"/>
  <c r="K26" i="6" s="1"/>
  <c r="J27" i="6"/>
  <c r="K27" i="6" s="1"/>
  <c r="J22" i="6"/>
  <c r="K22" i="6" s="1"/>
  <c r="J18" i="6"/>
  <c r="K18" i="6" s="1"/>
  <c r="J19" i="6"/>
  <c r="K19" i="6" s="1"/>
  <c r="J14" i="6"/>
  <c r="K14" i="6" s="1"/>
  <c r="J57" i="6"/>
  <c r="K57" i="6" s="1"/>
  <c r="J56" i="6"/>
  <c r="K56" i="6" s="1"/>
  <c r="J55" i="6"/>
  <c r="K55" i="6" s="1"/>
  <c r="K75" i="6" l="1"/>
  <c r="K63" i="6"/>
  <c r="K12" i="6"/>
  <c r="K50" i="6"/>
  <c r="K48" i="6" s="1"/>
  <c r="K6" i="6" s="1"/>
  <c r="G12" i="10" s="1"/>
  <c r="J48" i="6"/>
  <c r="K45" i="6"/>
  <c r="K43" i="6" s="1"/>
  <c r="J43" i="6"/>
  <c r="K40" i="6"/>
  <c r="J38" i="6"/>
  <c r="K28" i="6"/>
  <c r="K38" i="6"/>
  <c r="K53" i="6"/>
  <c r="K58" i="6"/>
  <c r="K20" i="6"/>
  <c r="M56" i="4"/>
  <c r="G11" i="10" s="1"/>
  <c r="J75" i="6"/>
  <c r="J63" i="6"/>
  <c r="J58" i="6"/>
  <c r="J53" i="6"/>
  <c r="J33" i="6"/>
  <c r="J12" i="6"/>
  <c r="J7" i="6"/>
  <c r="J20" i="6"/>
  <c r="J28" i="6"/>
  <c r="L52" i="4"/>
  <c r="L55" i="4"/>
  <c r="M55" i="4" s="1"/>
  <c r="L47" i="4"/>
  <c r="M47" i="4" s="1"/>
  <c r="L48" i="4"/>
  <c r="M48" i="4" s="1"/>
  <c r="L46" i="4"/>
  <c r="M46" i="4" s="1"/>
  <c r="L42" i="4"/>
  <c r="M42" i="4" s="1"/>
  <c r="L43" i="4"/>
  <c r="M43" i="4" s="1"/>
  <c r="L38" i="4"/>
  <c r="M38" i="4" s="1"/>
  <c r="L23" i="4"/>
  <c r="M23" i="4" s="1"/>
  <c r="M21" i="4" s="1"/>
  <c r="L19" i="4"/>
  <c r="M19" i="4" s="1"/>
  <c r="L20" i="4"/>
  <c r="M20" i="4" s="1"/>
  <c r="L15" i="4"/>
  <c r="L12" i="4"/>
  <c r="M12" i="4" s="1"/>
  <c r="L10" i="4"/>
  <c r="J6" i="6" l="1"/>
  <c r="F12" i="10" s="1"/>
  <c r="M44" i="4"/>
  <c r="M15" i="4"/>
  <c r="M13" i="4" s="1"/>
  <c r="L13" i="4"/>
  <c r="M36" i="4"/>
  <c r="M10" i="4"/>
  <c r="M8" i="4" s="1"/>
  <c r="L8" i="4"/>
  <c r="M52" i="4"/>
  <c r="M49" i="4" s="1"/>
  <c r="G10" i="10" s="1"/>
  <c r="L49" i="4"/>
  <c r="F10" i="10" s="1"/>
  <c r="L36" i="4"/>
  <c r="L44" i="4"/>
  <c r="L21" i="4"/>
  <c r="L65" i="4"/>
  <c r="L57" i="4"/>
  <c r="M7" i="4" l="1"/>
  <c r="M35" i="4"/>
  <c r="G9" i="10" s="1"/>
  <c r="L56" i="4"/>
  <c r="F11" i="10" s="1"/>
  <c r="L7" i="4"/>
  <c r="F8" i="10" s="1"/>
  <c r="L35" i="4"/>
  <c r="F9" i="10" s="1"/>
  <c r="G8" i="10" l="1"/>
  <c r="M6" i="4"/>
  <c r="G7" i="10" s="1"/>
  <c r="L6" i="4"/>
  <c r="G13" i="10" l="1"/>
  <c r="F7" i="10"/>
  <c r="F13" i="10"/>
</calcChain>
</file>

<file path=xl/sharedStrings.xml><?xml version="1.0" encoding="utf-8"?>
<sst xmlns="http://schemas.openxmlformats.org/spreadsheetml/2006/main" count="248" uniqueCount="159">
  <si>
    <t>SOLICITUD-CURRICULUM PREMIOS EXTRAORDINARIOS DE DOCTORADO</t>
  </si>
  <si>
    <t>NIF/NIE/PASAPORTE</t>
  </si>
  <si>
    <t>APELLIDOS</t>
  </si>
  <si>
    <t>NOMBRE</t>
  </si>
  <si>
    <t>TELÉFONO</t>
  </si>
  <si>
    <t>EMAIL</t>
  </si>
  <si>
    <t>FECHA DEFENSA DE TESIS</t>
  </si>
  <si>
    <t>CIENCIAS DE LA SALUD</t>
  </si>
  <si>
    <t>DATOS DEL SOLICITANTE</t>
  </si>
  <si>
    <t>Nº DOCUMENTO ACREDITATIVO</t>
  </si>
  <si>
    <t>B. EXPERIENCIA INVESTIGADORA</t>
  </si>
  <si>
    <t>TÍTULO</t>
  </si>
  <si>
    <t>AÑO</t>
  </si>
  <si>
    <t>Nº DE DOCUMENTO ACREDITATIVO</t>
  </si>
  <si>
    <t>VOLUMEN</t>
  </si>
  <si>
    <t>EDITORIAL</t>
  </si>
  <si>
    <t>Nº DE PATENTE</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</si>
  <si>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</si>
  <si>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</si>
  <si>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</si>
  <si>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</si>
  <si>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</si>
  <si>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</si>
  <si>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</si>
  <si>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</si>
  <si>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</si>
  <si>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</si>
  <si>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5.1.- En centros de investigación internacionales</t>
  </si>
  <si>
    <t>5.2.- En centros de investigación nacionales</t>
  </si>
  <si>
    <t>CUARTILES</t>
  </si>
  <si>
    <t>1º</t>
  </si>
  <si>
    <t>2º</t>
  </si>
  <si>
    <t>3º</t>
  </si>
  <si>
    <t>1er cuartil</t>
  </si>
  <si>
    <t>2º cuartil</t>
  </si>
  <si>
    <t>3er cuartil</t>
  </si>
  <si>
    <t>4º cuartil o sin posición SPI</t>
  </si>
  <si>
    <t>4º</t>
  </si>
  <si>
    <t>5º</t>
  </si>
  <si>
    <t>SI-NO</t>
  </si>
  <si>
    <t>SI</t>
  </si>
  <si>
    <t>NO</t>
  </si>
  <si>
    <t xml:space="preserve"> Nº trimestres</t>
  </si>
  <si>
    <t>Nº documento acreditativo</t>
  </si>
  <si>
    <t>B.1.2 Capítulos de libros</t>
  </si>
  <si>
    <t>CUARTILES_ARTICULOS</t>
  </si>
  <si>
    <t>4º cuartil</t>
  </si>
  <si>
    <t>Revista no indexada en JCR</t>
  </si>
  <si>
    <t>TIPO DE PATENTE</t>
  </si>
  <si>
    <t>Internacional</t>
  </si>
  <si>
    <t>Nacional</t>
  </si>
  <si>
    <t>POSICION_AUTOR</t>
  </si>
  <si>
    <t>C. OTROS MÉRITOS</t>
  </si>
  <si>
    <t>CONGRESO_NACIONAL</t>
  </si>
  <si>
    <t>Póster</t>
  </si>
  <si>
    <t>CONGRESO INTERNACIONAL</t>
  </si>
  <si>
    <t>TIPO</t>
  </si>
  <si>
    <t>PREMIO</t>
  </si>
  <si>
    <t>CURSO DEFENSA TESIS</t>
  </si>
  <si>
    <t>FECHA DE INICIO DE ESTUDIOS DE DOCTORADO</t>
  </si>
  <si>
    <t>FARMACIA</t>
  </si>
  <si>
    <t>BIOLOGÍA MOLECULAR, BIOMEDICINA E INVESTIGACIÓN CLÍNICA</t>
  </si>
  <si>
    <t>PROGRAMA</t>
  </si>
  <si>
    <t>A. TRAYECTORIA ACADÉMICA POSTERIOR A LA LICENCIATURA/GRADO</t>
  </si>
  <si>
    <t xml:space="preserve">B.1.1. Libros </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</si>
  <si>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</si>
  <si>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</si>
  <si>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</si>
  <si>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PROYECTO / CONTRATO</t>
  </si>
  <si>
    <t>B.3. Patentes y transferencia tecnológica: sólo se valorarán los resultados susceptibles de protección cuyo titular sea la Universidad de Sevilla y cuya obtención contenga resultados de la tesis doctoral</t>
  </si>
  <si>
    <t>Patente licenciada</t>
  </si>
  <si>
    <t>Patente concedida</t>
  </si>
  <si>
    <t>Ponencia invitada</t>
  </si>
  <si>
    <t>Comunicación oral</t>
  </si>
  <si>
    <t>PONENTE_CONFERENCIAS</t>
  </si>
  <si>
    <t>PONENTE_SEMINARIOS</t>
  </si>
  <si>
    <t>ESTANCIA</t>
  </si>
  <si>
    <t>B.1. Publicaciones en revistas científicas indexadas, capítulos de libros y libros (se valorará la producción cuya publicación haya sido resultado de la realización de la tesis doctoral, en función de los criterios que para cada campo científico reconoce la CNEAI).</t>
  </si>
  <si>
    <t>1er decil</t>
  </si>
  <si>
    <t>POSICION JCR</t>
  </si>
  <si>
    <t>B.4. Presentación comunicaciones a congresos y jornadas</t>
  </si>
  <si>
    <t>B.4.1 Participación en Congresos Nacionales</t>
  </si>
  <si>
    <t>B.4.2 Participación en Congresos Internacionales</t>
  </si>
  <si>
    <t>C1.Estancias de investigación inferiores a 3 meses (con vinculación contractual en US)</t>
  </si>
  <si>
    <t xml:space="preserve">C2. Otras becas o ayudas </t>
  </si>
  <si>
    <t>C.3. Artículos no relacionados con la Tesis Doctoral indexados JCR</t>
  </si>
  <si>
    <t>C.4. Artículos no relacionados con la Tesis Doctoral no indexados JCR</t>
  </si>
  <si>
    <t>C5. Participación como investigador en Proyectos de investigación o contratos Universidad-Empresa (LOU 68/83) no relacionados con la Tesis</t>
  </si>
  <si>
    <t>C.6. Patentes relativas a resultados susceptibles de protección cuyo titular sea la Universidad de Sevilla, cuya obtención no haya sido resultado de la realización de la tesis doctoral</t>
  </si>
  <si>
    <t>PATENTE</t>
  </si>
  <si>
    <t>Nº PATENTE</t>
  </si>
  <si>
    <t>C.7. Aportaciones a congresos no derivadas de la Tesis</t>
  </si>
  <si>
    <t>APORTACIÓN</t>
  </si>
  <si>
    <t>CONGRESO</t>
  </si>
  <si>
    <t>ACTIVIDAD</t>
  </si>
  <si>
    <t>REVISIÓN / INFORME</t>
  </si>
  <si>
    <t>Nº meses</t>
  </si>
  <si>
    <t>POSICION AUTOR</t>
  </si>
  <si>
    <t>6º</t>
  </si>
  <si>
    <t>7º</t>
  </si>
  <si>
    <t>2º, con director 1º o director coautor</t>
  </si>
  <si>
    <t>C.8. Premios a comunicaciones presentadas a congresos y otros similares</t>
  </si>
  <si>
    <t>C.9. Premios de Investigación otorgados por EIDUS, Programas de Doctorado, Facultades o similares.</t>
  </si>
  <si>
    <t>C.10.  Premios de Investigación de reconocido prestigio (no recogidos en anteriores apartados)</t>
  </si>
  <si>
    <t>C.11. Actividades de Divulgación científica o Transferencia del Conocimiento</t>
  </si>
  <si>
    <t>C.12.Informe técnico o revisión de artículos científicos</t>
  </si>
  <si>
    <t>CURSO</t>
  </si>
  <si>
    <t>RAMA CIENCIAS DE LA SALUD</t>
  </si>
  <si>
    <t>ENTIDAD FINANCIADORA</t>
  </si>
  <si>
    <t>TÍTULO PARTICIPACIÓN</t>
  </si>
  <si>
    <t>Nº SEMANAS</t>
  </si>
  <si>
    <t>BECA / AYUDA</t>
  </si>
  <si>
    <t>ARTICULO</t>
  </si>
  <si>
    <t>ENTIDAD</t>
  </si>
  <si>
    <t xml:space="preserve">B.1.3 Artículos científicos indexados con revisión por pares, serán evaluados en función del decil/cuartil donde se ubica la revista según su posición en el JCR del año de su publicación. Los ptos obtenidos para cada publicación serán corregidos dividiendo por el orden de firma del candidato si éste no firma el 1er lugar, o 2º en caso de que el 1er firmante sea director de la Tesis (no procederá corrección en caso de coautorías con los directores de Tesis y corresponding author). </t>
  </si>
  <si>
    <t>AUTOBAREMO</t>
  </si>
  <si>
    <t>CORRECCIÓN COMISION VALORACION</t>
  </si>
  <si>
    <t>A</t>
  </si>
  <si>
    <t>B</t>
  </si>
  <si>
    <t>C</t>
  </si>
  <si>
    <t>TOTAL</t>
  </si>
  <si>
    <t>NOMBRE Y APELLIDOS TUTOR/A</t>
  </si>
  <si>
    <t>NOMBRE Y APELLIDOS DIRECTOR/ES</t>
  </si>
  <si>
    <t>ANOTACIONES ADICIONALES DE LA COMISIÓN DE VALORACIÓN</t>
  </si>
  <si>
    <t>Notas aclaratorias (use este apartado para añadir alguna aclaración si le es necesario)</t>
  </si>
  <si>
    <t>APAR TADO</t>
  </si>
  <si>
    <t>AUTO BAREMO</t>
  </si>
  <si>
    <t>COM. VAL</t>
  </si>
  <si>
    <t>B1</t>
  </si>
  <si>
    <t>B2</t>
  </si>
  <si>
    <t>B3</t>
  </si>
  <si>
    <t>B4</t>
  </si>
  <si>
    <t>2021-2022</t>
  </si>
  <si>
    <t>INSTRUCCIONES GENERALES</t>
  </si>
  <si>
    <t xml:space="preserve">Por favor, lea con detenimiento las siguientes instrucciones antes de cumplimentar </t>
  </si>
  <si>
    <t>1. Las comisiones de evaluación podrán cambiar un mérito de apartado en caso de estimar que no ha sido presentado en el apartado correcto.</t>
  </si>
  <si>
    <t>2. Solo serán objeto de evaluación los méritos relacionados en la solicitud-currículum del solicitante</t>
  </si>
  <si>
    <t>3. Solo serán objeto de evaluación aquellos méritos relacionados que sean evidenciados con el correspondiente documento</t>
  </si>
  <si>
    <t>4. A efectos de evaluación, se considerarán los méritos aportados hasta el año siguiente a la fecha de lectura de la tesis doctoral</t>
  </si>
  <si>
    <t>5. No se considerarán méritos anteriores a la fecha de inicio de los estudios de doctorado.</t>
  </si>
  <si>
    <t>6. No se considerarán los méritos si el documento acreditativo correspondiente no está identificado conforme indica la convocatoria</t>
  </si>
  <si>
    <t>7. No se considerará “contrato posdoctoral de concurrencia competitiva” cuando habiendo disfrutado de un contrato predoctoral, se haya optado a que el 4º año sea contrato posdoctoral sin concurrencia competitiva</t>
  </si>
  <si>
    <t>8. Recordamos que debe indicarse explícitamente el periodo disfrutado del contrato pre o postdoctoral</t>
  </si>
  <si>
    <t>9. Solo se declararán en el apartado B los méritos relacionados con la tesis doctoral. En este sentido, en lo referente a las publicaciones, debe indicarse con qué capítulo 16 de la tesis se relaciona la aportación. Los méritos no relacionados con la tesis serán valorados en el apartado C.</t>
  </si>
  <si>
    <t>10. 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</si>
  <si>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11. En las áreas en las que los usos de orden de autores sean distintos, la posición del doctorando entre los autores deberá quedar justificada</t>
  </si>
  <si>
    <t>12. No se considerarán capítulos de libros las publicaciones incluidas en las Actas (proceedings) de un congreso ni en los libros de abstracts.</t>
  </si>
  <si>
    <t>13. La acreditación de las estancias en centros de investigación deberá presentarse acompañada de un informe del director de la tesis doctoral acerca de la relación de la estancia con la elaboración de la tesis. En el caso en que no se justifique, no se valorará.</t>
  </si>
  <si>
    <t>14. 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</si>
  <si>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15. Los méritos que se valorarán en el apartado B.3. se acreditarán mediante certificado expedido por el Secretariado de Transferencia de Conocimiento y Emprendimiento de la Universidad de Sevilla</t>
  </si>
  <si>
    <t>16.Los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</si>
  <si>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17. Se podrán utilizar cantidades con decimales para la valoración de méritos que se computen por tiempo (por ejemplo, periodos de estancias).</t>
  </si>
  <si>
    <t>19. En B.1.3 se debe incluir toda la información identificativa de la publicación y sus índices de impacto. No se considerará en el apartado C de “otros méritos” los contratos ya evaluados en el apartado A.4.</t>
  </si>
  <si>
    <t>20. En el apartado C, “otros méritos”, no se evaluarán méritos de docencia universitaria, ya que los Premios Extraordinarios consideran los resultados de investigación derivados de la tesis doctoral. Sí podrán considerarse acreditaciones de ANECA o actividades de divulgación científica.</t>
  </si>
  <si>
    <t>21. 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</si>
  <si>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22. El umbral mínimo de puntuación para otorgar PED será de 35 puntos</t>
  </si>
  <si>
    <t>18. En el caso de contratos post, solo se tendrán en cuenta los meses que se disfruten en el año posterior a la defensa de la tesis, no aquellos obtenidos en esa fecha aunque no disfrutados. Se diferenciará entre contratos a tiempo completo (100% de la puntuación correspondiente) y tiempo parcial (50%).</t>
  </si>
  <si>
    <t>(*) Para periodos de estancias superiores a un trimestre podrá introducir números decimales. Para estancias inferiores a un trimestre computar en el apartado C.3 (Otros méritos)</t>
  </si>
  <si>
    <t>A5.- Estancias predoctorales y posdoctorales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</si>
</sst>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1"/>
      <name val="Calibri"/>
      <family val="2"/>
      <scheme val="minor"/>
    </font>
    <font>
      <b/>
      <sz val="11"/>
      <color theme="2" tint="-0.499984740745262"/>
      <name val="Calibri"/>
      <family val="2"/>
      <scheme val="minor"/>
    </font>
    <font>
      <sz val="11"/>
      <color theme="2" tint="-0.499984740745262"/>
      <name val="Calibri"/>
      <family val="2"/>
      <scheme val="minor"/>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8"/>
      <color rgb="FFFF5050"/>
      <name val="Arial Narrow"/>
      <family val="2"/>
    </font>
    <font>
      <sz val="12"/>
      <color theme="1"/>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5"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297">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4" fillId="5" borderId="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3" xfId="0" applyBorder="1"/>
    <xf numFmtId="0" fontId="0" fillId="0" borderId="25" xfId="0" applyBorder="1"/>
    <xf numFmtId="0" fontId="13" fillId="5" borderId="1" xfId="0" applyFont="1" applyFill="1" applyBorder="1" applyAlignment="1" applyProtection="1">
      <alignment vertical="center"/>
      <protection locked="0"/>
    </xf>
    <xf numFmtId="0" fontId="1" fillId="0" borderId="7" xfId="0" applyFont="1" applyBorder="1"/>
    <xf numFmtId="0" fontId="0" fillId="0" borderId="31" xfId="0" applyBorder="1"/>
    <xf numFmtId="0" fontId="0" fillId="0" borderId="30" xfId="0" applyBorder="1"/>
    <xf numFmtId="0" fontId="1" fillId="0" borderId="32" xfId="0" applyFont="1" applyBorder="1"/>
    <xf numFmtId="14" fontId="4" fillId="5" borderId="1" xfId="0" applyNumberFormat="1" applyFont="1" applyFill="1" applyBorder="1" applyAlignment="1" applyProtection="1">
      <alignment horizontal="center" vertical="center"/>
      <protection locked="0"/>
    </xf>
    <xf numFmtId="14" fontId="4" fillId="5" borderId="18" xfId="0" applyNumberFormat="1" applyFont="1" applyFill="1" applyBorder="1" applyAlignment="1" applyProtection="1">
      <alignment horizontal="center" vertical="center"/>
      <protection locked="0"/>
    </xf>
    <xf numFmtId="14" fontId="4" fillId="5" borderId="13" xfId="0" applyNumberFormat="1" applyFont="1" applyFill="1" applyBorder="1" applyAlignment="1" applyProtection="1">
      <alignment horizontal="center" vertical="center"/>
      <protection locked="0"/>
    </xf>
    <xf numFmtId="0" fontId="15" fillId="0" borderId="7" xfId="0" applyFont="1" applyBorder="1"/>
    <xf numFmtId="0" fontId="16" fillId="0" borderId="8" xfId="0" applyFont="1" applyBorder="1"/>
    <xf numFmtId="0" fontId="16" fillId="0" borderId="10" xfId="0" applyFont="1" applyBorder="1"/>
    <xf numFmtId="0" fontId="16" fillId="0" borderId="0" xfId="0" applyFont="1" applyAlignment="1">
      <alignment horizontal="left"/>
    </xf>
    <xf numFmtId="0" fontId="16" fillId="0" borderId="23" xfId="0" applyFont="1" applyBorder="1"/>
    <xf numFmtId="0" fontId="16" fillId="0" borderId="24" xfId="0" applyFont="1" applyBorder="1" applyAlignment="1">
      <alignment horizontal="left"/>
    </xf>
    <xf numFmtId="0" fontId="1" fillId="0" borderId="10" xfId="0" applyFont="1" applyBorder="1"/>
    <xf numFmtId="0" fontId="0" fillId="0" borderId="7" xfId="0" applyBorder="1"/>
    <xf numFmtId="0" fontId="1" fillId="0" borderId="16" xfId="0" applyFont="1" applyBorder="1"/>
    <xf numFmtId="0" fontId="0" fillId="0" borderId="38" xfId="0" applyBorder="1"/>
    <xf numFmtId="0" fontId="17" fillId="0" borderId="7" xfId="0" applyFont="1" applyBorder="1"/>
    <xf numFmtId="0" fontId="18" fillId="0" borderId="9" xfId="0" applyFont="1" applyBorder="1"/>
    <xf numFmtId="0" fontId="18" fillId="0" borderId="10" xfId="0" applyFont="1" applyBorder="1" applyAlignment="1">
      <alignment horizontal="center"/>
    </xf>
    <xf numFmtId="0" fontId="18" fillId="0" borderId="11" xfId="0" applyFont="1" applyBorder="1" applyAlignment="1">
      <alignment horizontal="center"/>
    </xf>
    <xf numFmtId="0" fontId="0" fillId="0" borderId="8" xfId="0" applyBorder="1"/>
    <xf numFmtId="0" fontId="0" fillId="0" borderId="0" xfId="0" applyAlignment="1">
      <alignment horizontal="left"/>
    </xf>
    <xf numFmtId="0" fontId="0" fillId="0" borderId="24" xfId="0" applyBorder="1" applyAlignment="1">
      <alignment horizontal="left"/>
    </xf>
    <xf numFmtId="0" fontId="18" fillId="0" borderId="7" xfId="0" applyFont="1" applyBorder="1" applyAlignment="1">
      <alignment horizontal="center"/>
    </xf>
    <xf numFmtId="0" fontId="18" fillId="0" borderId="9" xfId="0" applyFont="1" applyBorder="1" applyAlignment="1">
      <alignment horizontal="center"/>
    </xf>
    <xf numFmtId="0" fontId="18" fillId="0" borderId="23" xfId="0" applyFont="1" applyBorder="1" applyAlignment="1">
      <alignment horizontal="center"/>
    </xf>
    <xf numFmtId="0" fontId="18" fillId="0" borderId="25" xfId="0" applyFont="1" applyBorder="1" applyAlignment="1">
      <alignment horizontal="center"/>
    </xf>
    <xf numFmtId="0" fontId="19" fillId="0" borderId="7" xfId="0" applyFont="1" applyBorder="1"/>
    <xf numFmtId="0" fontId="20" fillId="0" borderId="9" xfId="0" applyFont="1" applyBorder="1"/>
    <xf numFmtId="0" fontId="20" fillId="0" borderId="10" xfId="0" applyFont="1" applyBorder="1"/>
    <xf numFmtId="0" fontId="20" fillId="0" borderId="11" xfId="0" applyFont="1" applyBorder="1"/>
    <xf numFmtId="0" fontId="20" fillId="0" borderId="23" xfId="0" applyFont="1" applyBorder="1"/>
    <xf numFmtId="0" fontId="20" fillId="0" borderId="25" xfId="0" applyFont="1" applyBorder="1"/>
    <xf numFmtId="0" fontId="13" fillId="5" borderId="4"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13" fillId="5" borderId="35" xfId="0" applyFont="1" applyFill="1" applyBorder="1" applyAlignment="1" applyProtection="1">
      <alignment horizontal="center" vertical="center"/>
      <protection locked="0"/>
    </xf>
    <xf numFmtId="0" fontId="13" fillId="5" borderId="27" xfId="0" applyFont="1" applyFill="1" applyBorder="1" applyAlignment="1" applyProtection="1">
      <alignment vertical="center"/>
      <protection locked="0"/>
    </xf>
    <xf numFmtId="0" fontId="0" fillId="3" borderId="0" xfId="0" applyFill="1"/>
    <xf numFmtId="0" fontId="0" fillId="3" borderId="0" xfId="0" applyFill="1" applyAlignment="1">
      <alignment horizontal="center"/>
    </xf>
    <xf numFmtId="0" fontId="0" fillId="2" borderId="7" xfId="0" applyFill="1" applyBorder="1" applyAlignment="1">
      <alignment horizontal="left"/>
    </xf>
    <xf numFmtId="0" fontId="2" fillId="2" borderId="8" xfId="0" applyFont="1" applyFill="1" applyBorder="1" applyAlignment="1">
      <alignment horizontal="left" indent="1"/>
    </xf>
    <xf numFmtId="0" fontId="0" fillId="2" borderId="9" xfId="0" applyFill="1" applyBorder="1" applyAlignment="1">
      <alignment horizontal="center"/>
    </xf>
    <xf numFmtId="0" fontId="0" fillId="2" borderId="10" xfId="0" applyFill="1" applyBorder="1" applyAlignment="1">
      <alignment horizontal="left"/>
    </xf>
    <xf numFmtId="0" fontId="2" fillId="2" borderId="0" xfId="0" applyFont="1" applyFill="1" applyAlignment="1">
      <alignment horizontal="left" indent="1"/>
    </xf>
    <xf numFmtId="0" fontId="0" fillId="2" borderId="11" xfId="0" applyFill="1" applyBorder="1" applyAlignment="1">
      <alignment horizontal="center"/>
    </xf>
    <xf numFmtId="0" fontId="7" fillId="7" borderId="19" xfId="0" applyFont="1" applyFill="1" applyBorder="1" applyAlignment="1">
      <alignment vertical="center"/>
    </xf>
    <xf numFmtId="0" fontId="7" fillId="7" borderId="2" xfId="0" applyFont="1" applyFill="1" applyBorder="1" applyAlignment="1">
      <alignment vertical="center"/>
    </xf>
    <xf numFmtId="0" fontId="6" fillId="7" borderId="20" xfId="0" applyFont="1" applyFill="1" applyBorder="1" applyAlignment="1">
      <alignment horizontal="center" vertical="center" wrapText="1"/>
    </xf>
    <xf numFmtId="0" fontId="1" fillId="3" borderId="0" xfId="0" applyFont="1" applyFill="1"/>
    <xf numFmtId="0" fontId="12" fillId="0" borderId="5" xfId="0" applyFont="1" applyBorder="1" applyAlignment="1">
      <alignment horizontal="center" vertical="center" wrapText="1"/>
    </xf>
    <xf numFmtId="0" fontId="0" fillId="3" borderId="0" xfId="0" applyFill="1" applyAlignment="1">
      <alignment horizontal="left"/>
    </xf>
    <xf numFmtId="0" fontId="12" fillId="5" borderId="5"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5" xfId="0" applyFont="1" applyFill="1" applyBorder="1" applyAlignment="1" applyProtection="1">
      <alignment horizontal="center" vertical="center" wrapText="1"/>
      <protection locked="0"/>
    </xf>
    <xf numFmtId="0" fontId="2" fillId="2" borderId="9" xfId="0" applyFont="1" applyFill="1" applyBorder="1" applyAlignment="1">
      <alignment horizontal="left" indent="1"/>
    </xf>
    <xf numFmtId="0" fontId="2" fillId="2" borderId="11" xfId="0" applyFont="1" applyFill="1" applyBorder="1" applyAlignment="1">
      <alignment horizontal="left" indent="1"/>
    </xf>
    <xf numFmtId="0" fontId="7" fillId="7" borderId="7" xfId="0" applyFont="1" applyFill="1" applyBorder="1" applyAlignment="1">
      <alignment vertical="center"/>
    </xf>
    <xf numFmtId="0" fontId="7" fillId="7" borderId="8" xfId="0" applyFont="1" applyFill="1" applyBorder="1" applyAlignment="1">
      <alignment vertical="center"/>
    </xf>
    <xf numFmtId="0" fontId="7" fillId="7" borderId="9" xfId="0" applyFont="1" applyFill="1" applyBorder="1" applyAlignment="1">
      <alignment vertical="center"/>
    </xf>
    <xf numFmtId="0" fontId="10" fillId="4" borderId="0" xfId="0" applyFont="1" applyFill="1" applyAlignment="1">
      <alignment horizontal="center" vertical="center" wrapText="1"/>
    </xf>
    <xf numFmtId="0" fontId="7" fillId="8" borderId="7" xfId="0" applyFont="1" applyFill="1" applyBorder="1" applyAlignment="1">
      <alignment vertical="center"/>
    </xf>
    <xf numFmtId="0" fontId="7" fillId="8" borderId="8" xfId="0" applyFont="1" applyFill="1" applyBorder="1" applyAlignment="1">
      <alignment vertical="center"/>
    </xf>
    <xf numFmtId="0" fontId="7" fillId="8" borderId="9" xfId="0" applyFont="1" applyFill="1" applyBorder="1" applyAlignment="1">
      <alignment vertical="center"/>
    </xf>
    <xf numFmtId="0" fontId="10" fillId="4" borderId="6" xfId="0" applyFont="1" applyFill="1" applyBorder="1" applyAlignment="1">
      <alignment horizontal="center" vertical="center" wrapText="1"/>
    </xf>
    <xf numFmtId="0" fontId="1" fillId="3" borderId="0" xfId="0" applyFont="1" applyFill="1" applyAlignment="1">
      <alignment horizontal="left" vertical="center"/>
    </xf>
    <xf numFmtId="0" fontId="10" fillId="4" borderId="11" xfId="0" applyFont="1" applyFill="1" applyBorder="1" applyAlignment="1">
      <alignment horizontal="center" vertical="center" wrapText="1"/>
    </xf>
    <xf numFmtId="0" fontId="7" fillId="8" borderId="0" xfId="0" applyFont="1" applyFill="1" applyAlignment="1">
      <alignment vertical="center"/>
    </xf>
    <xf numFmtId="0" fontId="7" fillId="8" borderId="10" xfId="0" applyFont="1" applyFill="1" applyBorder="1" applyAlignment="1">
      <alignment vertical="center"/>
    </xf>
    <xf numFmtId="0" fontId="7" fillId="8" borderId="11" xfId="0" applyFont="1" applyFill="1" applyBorder="1" applyAlignment="1">
      <alignment vertical="center"/>
    </xf>
    <xf numFmtId="0" fontId="6" fillId="9" borderId="40" xfId="0" applyFont="1" applyFill="1" applyBorder="1" applyAlignment="1" applyProtection="1">
      <alignment horizontal="center" vertical="center"/>
      <protection locked="0"/>
    </xf>
    <xf numFmtId="0" fontId="6" fillId="10" borderId="40" xfId="0" applyFont="1" applyFill="1" applyBorder="1" applyAlignment="1" applyProtection="1">
      <alignment horizontal="center" vertical="center"/>
      <protection locked="0"/>
    </xf>
    <xf numFmtId="0" fontId="6" fillId="9" borderId="42" xfId="0" applyFont="1" applyFill="1" applyBorder="1" applyAlignment="1" applyProtection="1">
      <alignment horizontal="center" vertical="center"/>
      <protection locked="0"/>
    </xf>
    <xf numFmtId="0" fontId="6" fillId="9" borderId="43" xfId="0" applyFont="1" applyFill="1" applyBorder="1" applyAlignment="1" applyProtection="1">
      <alignment horizontal="center" vertical="center"/>
      <protection locked="0"/>
    </xf>
    <xf numFmtId="0" fontId="6" fillId="10" borderId="43" xfId="0" applyFont="1" applyFill="1" applyBorder="1" applyAlignment="1" applyProtection="1">
      <alignment horizontal="center" vertical="center"/>
      <protection locked="0"/>
    </xf>
    <xf numFmtId="0" fontId="13" fillId="5" borderId="27"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10" borderId="28" xfId="0" applyFont="1" applyFill="1" applyBorder="1" applyAlignment="1" applyProtection="1">
      <alignment horizontal="center" vertical="center"/>
      <protection locked="0"/>
    </xf>
    <xf numFmtId="0" fontId="6" fillId="9" borderId="29" xfId="0" applyFont="1" applyFill="1" applyBorder="1" applyAlignment="1" applyProtection="1">
      <alignment horizontal="center" vertical="center"/>
      <protection locked="0"/>
    </xf>
    <xf numFmtId="0" fontId="21" fillId="6" borderId="32" xfId="0" applyFont="1" applyFill="1" applyBorder="1" applyAlignment="1">
      <alignment horizontal="center" vertical="center"/>
    </xf>
    <xf numFmtId="0" fontId="12" fillId="3" borderId="0" xfId="0" applyFont="1" applyFill="1"/>
    <xf numFmtId="0" fontId="23" fillId="10" borderId="40" xfId="0" applyFont="1" applyFill="1" applyBorder="1" applyAlignment="1">
      <alignment horizontal="center" vertical="center"/>
    </xf>
    <xf numFmtId="0" fontId="11" fillId="8" borderId="40" xfId="0" applyFont="1" applyFill="1" applyBorder="1" applyAlignment="1">
      <alignment horizontal="center" vertical="center"/>
    </xf>
    <xf numFmtId="0" fontId="7" fillId="9" borderId="40" xfId="0" applyFont="1" applyFill="1" applyBorder="1" applyAlignment="1">
      <alignment horizontal="center" vertical="center"/>
    </xf>
    <xf numFmtId="0" fontId="10" fillId="2" borderId="13" xfId="0" applyFont="1" applyFill="1" applyBorder="1" applyAlignment="1">
      <alignment horizontal="center" vertical="center"/>
    </xf>
    <xf numFmtId="0" fontId="1" fillId="2" borderId="16" xfId="0" applyFont="1" applyFill="1" applyBorder="1"/>
    <xf numFmtId="0" fontId="0" fillId="2" borderId="9" xfId="0" applyFill="1" applyBorder="1" applyAlignment="1">
      <alignment horizontal="left" indent="1"/>
    </xf>
    <xf numFmtId="0" fontId="1" fillId="2" borderId="17" xfId="0" applyFont="1" applyFill="1" applyBorder="1"/>
    <xf numFmtId="0" fontId="0" fillId="2" borderId="11" xfId="0" applyFill="1" applyBorder="1" applyAlignment="1">
      <alignment horizontal="left" indent="1"/>
    </xf>
    <xf numFmtId="0" fontId="21" fillId="11" borderId="47" xfId="0" applyFont="1" applyFill="1" applyBorder="1" applyAlignment="1">
      <alignment horizontal="center" vertical="center"/>
    </xf>
    <xf numFmtId="0" fontId="3" fillId="4" borderId="18" xfId="0" applyFont="1" applyFill="1" applyBorder="1" applyAlignment="1">
      <alignment horizontal="center"/>
    </xf>
    <xf numFmtId="0" fontId="3" fillId="4" borderId="1" xfId="0" applyFont="1" applyFill="1" applyBorder="1" applyAlignment="1">
      <alignment horizontal="center"/>
    </xf>
    <xf numFmtId="0" fontId="3" fillId="4" borderId="13" xfId="0" applyFont="1" applyFill="1" applyBorder="1" applyAlignment="1">
      <alignment horizontal="center"/>
    </xf>
    <xf numFmtId="0" fontId="21" fillId="11" borderId="13" xfId="0" applyFont="1" applyFill="1" applyBorder="1" applyAlignment="1">
      <alignment horizontal="center" vertical="center"/>
    </xf>
    <xf numFmtId="0" fontId="21" fillId="11" borderId="35" xfId="0" applyFont="1" applyFill="1" applyBorder="1" applyAlignment="1">
      <alignment horizontal="center" vertical="center"/>
    </xf>
    <xf numFmtId="0" fontId="3" fillId="4" borderId="18" xfId="0" applyFont="1" applyFill="1" applyBorder="1" applyAlignment="1">
      <alignment horizontal="center" wrapText="1"/>
    </xf>
    <xf numFmtId="0" fontId="3" fillId="4" borderId="1" xfId="0" applyFont="1" applyFill="1" applyBorder="1" applyAlignment="1">
      <alignment horizontal="center" wrapText="1"/>
    </xf>
    <xf numFmtId="14" fontId="27" fillId="3" borderId="6" xfId="0" applyNumberFormat="1" applyFont="1" applyFill="1" applyBorder="1" applyAlignment="1">
      <alignment horizontal="center" vertical="center"/>
    </xf>
    <xf numFmtId="14" fontId="27" fillId="3" borderId="36" xfId="0" applyNumberFormat="1" applyFont="1" applyFill="1" applyBorder="1" applyAlignment="1">
      <alignment horizontal="center" vertical="center"/>
    </xf>
    <xf numFmtId="0" fontId="2" fillId="3" borderId="0" xfId="0" applyFont="1" applyFill="1" applyAlignment="1">
      <alignment horizontal="left" indent="1"/>
    </xf>
    <xf numFmtId="0" fontId="26" fillId="3" borderId="0" xfId="0" applyFont="1" applyFill="1" applyAlignment="1">
      <alignment vertical="center"/>
    </xf>
    <xf numFmtId="0" fontId="2" fillId="3" borderId="11" xfId="0" applyFont="1" applyFill="1" applyBorder="1" applyAlignment="1">
      <alignment horizontal="left" indent="1"/>
    </xf>
    <xf numFmtId="0" fontId="2" fillId="3" borderId="24" xfId="0" applyFont="1" applyFill="1" applyBorder="1" applyAlignment="1">
      <alignment horizontal="left" indent="1"/>
    </xf>
    <xf numFmtId="14" fontId="27" fillId="3" borderId="24" xfId="0" applyNumberFormat="1" applyFont="1" applyFill="1" applyBorder="1" applyAlignment="1">
      <alignment horizontal="center" vertical="center"/>
    </xf>
    <xf numFmtId="0" fontId="2" fillId="3" borderId="25" xfId="0" applyFont="1" applyFill="1" applyBorder="1" applyAlignment="1">
      <alignment horizontal="left" indent="1"/>
    </xf>
    <xf numFmtId="0" fontId="2" fillId="0" borderId="0" xfId="0" applyFont="1" applyAlignment="1">
      <alignment horizontal="left" indent="1"/>
    </xf>
    <xf numFmtId="14" fontId="27" fillId="3" borderId="25" xfId="0" applyNumberFormat="1" applyFont="1" applyFill="1" applyBorder="1" applyAlignment="1">
      <alignment horizontal="center" vertical="center"/>
    </xf>
    <xf numFmtId="0" fontId="13" fillId="5" borderId="4"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7" fillId="6" borderId="44" xfId="0" applyFont="1" applyFill="1" applyBorder="1" applyAlignment="1">
      <alignment horizontal="center" vertical="center"/>
    </xf>
    <xf numFmtId="0" fontId="7" fillId="6" borderId="18" xfId="0" applyFont="1" applyFill="1" applyBorder="1" applyAlignment="1">
      <alignment horizontal="center" vertical="center"/>
    </xf>
    <xf numFmtId="0" fontId="6" fillId="6" borderId="18" xfId="0" applyFont="1" applyFill="1" applyBorder="1" applyAlignment="1">
      <alignment horizontal="center" vertical="center"/>
    </xf>
    <xf numFmtId="0" fontId="24" fillId="11" borderId="13" xfId="0" applyFont="1" applyFill="1" applyBorder="1" applyAlignment="1">
      <alignment horizontal="center" vertical="center"/>
    </xf>
    <xf numFmtId="0" fontId="7" fillId="6" borderId="33" xfId="0" applyFont="1" applyFill="1" applyBorder="1" applyAlignment="1">
      <alignment horizontal="center" vertical="center"/>
    </xf>
    <xf numFmtId="0" fontId="24" fillId="6" borderId="48" xfId="0" applyFont="1" applyFill="1" applyBorder="1" applyAlignment="1">
      <alignment horizontal="center" vertical="center"/>
    </xf>
    <xf numFmtId="0" fontId="9" fillId="5" borderId="13" xfId="0" applyFont="1" applyFill="1" applyBorder="1" applyAlignment="1" applyProtection="1">
      <alignment horizontal="center" vertical="center"/>
      <protection locked="0"/>
    </xf>
    <xf numFmtId="0" fontId="28" fillId="6" borderId="26"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32" xfId="0" applyFont="1" applyFill="1" applyBorder="1" applyAlignment="1">
      <alignment horizontal="center" vertical="center"/>
    </xf>
    <xf numFmtId="0" fontId="28" fillId="7" borderId="32" xfId="0" applyFont="1" applyFill="1" applyBorder="1" applyAlignment="1">
      <alignment horizontal="center" vertical="center" wrapText="1"/>
    </xf>
    <xf numFmtId="0" fontId="28" fillId="7" borderId="9"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12" fillId="5" borderId="51"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protection locked="0"/>
    </xf>
    <xf numFmtId="0" fontId="11" fillId="9" borderId="46" xfId="0" applyFont="1" applyFill="1" applyBorder="1" applyAlignment="1">
      <alignment horizontal="center" vertical="center"/>
    </xf>
    <xf numFmtId="0" fontId="11" fillId="9" borderId="40" xfId="0" applyFont="1" applyFill="1" applyBorder="1" applyAlignment="1">
      <alignment horizontal="center" vertical="center"/>
    </xf>
    <xf numFmtId="0" fontId="13" fillId="5" borderId="1" xfId="0" applyFont="1" applyFill="1" applyBorder="1" applyAlignment="1" applyProtection="1">
      <alignment horizontal="left" vertical="center"/>
      <protection locked="0"/>
    </xf>
    <xf numFmtId="0" fontId="12" fillId="3" borderId="0" xfId="0" applyFont="1" applyFill="1" applyAlignment="1">
      <alignment horizontal="left"/>
    </xf>
    <xf numFmtId="0" fontId="14" fillId="6" borderId="30" xfId="0" applyFont="1" applyFill="1" applyBorder="1" applyAlignment="1">
      <alignment horizontal="left"/>
    </xf>
    <xf numFmtId="0" fontId="12" fillId="12" borderId="46" xfId="0" applyFont="1" applyFill="1" applyBorder="1" applyAlignment="1">
      <alignment horizontal="left"/>
    </xf>
    <xf numFmtId="0" fontId="12" fillId="12" borderId="40" xfId="0" applyFont="1" applyFill="1" applyBorder="1" applyAlignment="1">
      <alignment horizontal="left"/>
    </xf>
    <xf numFmtId="0" fontId="12" fillId="12" borderId="43" xfId="0" applyFont="1" applyFill="1" applyBorder="1" applyAlignment="1">
      <alignment horizontal="left"/>
    </xf>
    <xf numFmtId="0" fontId="12" fillId="12" borderId="46" xfId="0" applyFont="1" applyFill="1" applyBorder="1" applyAlignment="1" applyProtection="1">
      <alignment horizontal="left"/>
      <protection locked="0"/>
    </xf>
    <xf numFmtId="0" fontId="12" fillId="12" borderId="40" xfId="0" applyFont="1" applyFill="1" applyBorder="1" applyAlignment="1" applyProtection="1">
      <alignment horizontal="left"/>
      <protection locked="0"/>
    </xf>
    <xf numFmtId="0" fontId="12" fillId="12" borderId="43" xfId="0" applyFont="1" applyFill="1" applyBorder="1" applyAlignment="1" applyProtection="1">
      <alignment horizontal="left"/>
      <protection locked="0"/>
    </xf>
    <xf numFmtId="0" fontId="14" fillId="3" borderId="0" xfId="0" applyFont="1" applyFill="1" applyAlignment="1">
      <alignment horizontal="left"/>
    </xf>
    <xf numFmtId="0" fontId="14" fillId="3" borderId="0" xfId="0" applyFont="1" applyFill="1" applyAlignment="1">
      <alignment horizontal="left" vertical="center"/>
    </xf>
    <xf numFmtId="0" fontId="0" fillId="3" borderId="0" xfId="0" applyFill="1" applyAlignment="1">
      <alignment horizontal="left" wrapText="1"/>
    </xf>
    <xf numFmtId="0" fontId="9" fillId="2" borderId="12"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8" fillId="6" borderId="18"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13"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9" fillId="2" borderId="18"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9" fillId="2" borderId="48" xfId="0" applyFont="1" applyFill="1" applyBorder="1" applyAlignment="1" applyProtection="1">
      <alignment horizontal="left" vertical="center" wrapText="1"/>
      <protection locked="0"/>
    </xf>
    <xf numFmtId="0" fontId="9" fillId="2" borderId="27"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14" fillId="12" borderId="32" xfId="0" applyFont="1" applyFill="1" applyBorder="1" applyAlignment="1">
      <alignment horizontal="center" vertical="center" wrapText="1"/>
    </xf>
    <xf numFmtId="0" fontId="14" fillId="12" borderId="30" xfId="0" applyFont="1" applyFill="1" applyBorder="1" applyAlignment="1">
      <alignment horizontal="center" vertical="center" wrapText="1"/>
    </xf>
    <xf numFmtId="0" fontId="14" fillId="12" borderId="31" xfId="0" applyFont="1" applyFill="1" applyBorder="1" applyAlignment="1">
      <alignment horizontal="center" vertical="center" wrapText="1"/>
    </xf>
    <xf numFmtId="0" fontId="4" fillId="5" borderId="48"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4" borderId="35" xfId="0" applyFont="1" applyFill="1" applyBorder="1" applyAlignment="1">
      <alignment horizontal="center"/>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4" fillId="2" borderId="32"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5" borderId="32"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3" fillId="4" borderId="18" xfId="0" applyFont="1" applyFill="1" applyBorder="1" applyAlignment="1">
      <alignment horizontal="center"/>
    </xf>
    <xf numFmtId="0" fontId="3" fillId="4" borderId="1" xfId="0" applyFont="1" applyFill="1" applyBorder="1" applyAlignment="1">
      <alignment horizontal="center"/>
    </xf>
    <xf numFmtId="0" fontId="3" fillId="4" borderId="13" xfId="0" applyFont="1" applyFill="1" applyBorder="1" applyAlignment="1">
      <alignment horizontal="center"/>
    </xf>
    <xf numFmtId="0" fontId="30" fillId="4" borderId="10" xfId="0" applyFont="1" applyFill="1" applyBorder="1" applyAlignment="1">
      <alignment horizontal="left" vertical="center" wrapText="1"/>
    </xf>
    <xf numFmtId="0" fontId="30" fillId="4" borderId="0" xfId="0" applyFont="1" applyFill="1" applyAlignment="1">
      <alignment horizontal="left" vertical="center" wrapText="1"/>
    </xf>
    <xf numFmtId="0" fontId="30" fillId="4" borderId="11" xfId="0" applyFont="1" applyFill="1" applyBorder="1" applyAlignment="1">
      <alignment horizontal="left" vertical="center" wrapText="1"/>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0" xfId="0" applyFont="1" applyFill="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12" fillId="5" borderId="24" xfId="0" applyFont="1" applyFill="1" applyBorder="1" applyAlignment="1" applyProtection="1">
      <alignment horizontal="left" vertical="top" wrapText="1"/>
      <protection locked="0"/>
    </xf>
    <xf numFmtId="0" fontId="12" fillId="5" borderId="25" xfId="0" applyFont="1" applyFill="1" applyBorder="1" applyAlignment="1" applyProtection="1">
      <alignment horizontal="left" vertical="top" wrapText="1"/>
      <protection locked="0"/>
    </xf>
    <xf numFmtId="0" fontId="12" fillId="5" borderId="12"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30" fillId="0" borderId="49" xfId="0" applyFont="1" applyBorder="1" applyAlignment="1">
      <alignment horizontal="left"/>
    </xf>
    <xf numFmtId="0" fontId="30" fillId="0" borderId="50" xfId="0" applyFont="1" applyBorder="1" applyAlignment="1">
      <alignment horizontal="left"/>
    </xf>
    <xf numFmtId="0" fontId="29" fillId="0" borderId="12"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30" fillId="0" borderId="12" xfId="0" applyFont="1" applyBorder="1" applyAlignment="1">
      <alignment horizontal="left" vertical="center" wrapText="1"/>
    </xf>
    <xf numFmtId="0" fontId="30" fillId="0" borderId="4" xfId="0" applyFont="1" applyBorder="1" applyAlignment="1">
      <alignment horizontal="left" vertical="center" wrapText="1"/>
    </xf>
    <xf numFmtId="0" fontId="12" fillId="5" borderId="14"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center" wrapText="1"/>
      <protection locked="0"/>
    </xf>
    <xf numFmtId="14" fontId="25" fillId="3" borderId="0" xfId="0" applyNumberFormat="1" applyFont="1" applyFill="1" applyAlignment="1">
      <alignment horizontal="center" vertical="center"/>
    </xf>
    <xf numFmtId="14" fontId="25" fillId="3" borderId="6" xfId="0" applyNumberFormat="1" applyFont="1" applyFill="1" applyBorder="1" applyAlignment="1">
      <alignment horizontal="center" vertical="center"/>
    </xf>
    <xf numFmtId="0" fontId="26" fillId="3" borderId="0" xfId="0" applyFont="1" applyFill="1" applyAlignment="1">
      <alignment horizontal="center" vertical="center"/>
    </xf>
    <xf numFmtId="0" fontId="26" fillId="3" borderId="11" xfId="0" applyFont="1" applyFill="1" applyBorder="1" applyAlignment="1">
      <alignment horizontal="center" vertical="center"/>
    </xf>
    <xf numFmtId="0" fontId="22" fillId="12" borderId="32" xfId="0" applyFont="1" applyFill="1" applyBorder="1" applyAlignment="1">
      <alignment horizontal="center" vertical="center" wrapText="1"/>
    </xf>
    <xf numFmtId="0" fontId="22" fillId="12" borderId="30" xfId="0" applyFont="1" applyFill="1" applyBorder="1" applyAlignment="1">
      <alignment horizontal="center" vertical="center" wrapText="1"/>
    </xf>
    <xf numFmtId="0" fontId="22" fillId="12" borderId="31" xfId="0" applyFont="1" applyFill="1" applyBorder="1" applyAlignment="1">
      <alignment horizontal="center" vertical="center" wrapText="1"/>
    </xf>
    <xf numFmtId="0" fontId="22" fillId="2" borderId="32"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30" fillId="4" borderId="12" xfId="0" applyFont="1" applyFill="1" applyBorder="1" applyAlignment="1">
      <alignment horizontal="left" vertical="center" wrapText="1"/>
    </xf>
    <xf numFmtId="0" fontId="30" fillId="4" borderId="5" xfId="0" applyFont="1" applyFill="1" applyBorder="1" applyAlignment="1">
      <alignment horizontal="left" vertical="center" wrapText="1"/>
    </xf>
    <xf numFmtId="0" fontId="30" fillId="4" borderId="28" xfId="0" applyFont="1" applyFill="1" applyBorder="1" applyAlignment="1">
      <alignment horizontal="left" vertical="center" wrapText="1"/>
    </xf>
    <xf numFmtId="0" fontId="12" fillId="5" borderId="12" xfId="0" applyFont="1" applyFill="1" applyBorder="1" applyAlignment="1" applyProtection="1">
      <alignment vertical="center" wrapText="1"/>
      <protection locked="0"/>
    </xf>
    <xf numFmtId="0" fontId="12" fillId="5" borderId="4" xfId="0" applyFont="1" applyFill="1" applyBorder="1" applyAlignment="1" applyProtection="1">
      <alignment vertical="center" wrapText="1"/>
      <protection locked="0"/>
    </xf>
    <xf numFmtId="0" fontId="13" fillId="5" borderId="12" xfId="0" applyFont="1" applyFill="1" applyBorder="1" applyAlignment="1" applyProtection="1">
      <alignment vertical="center"/>
      <protection locked="0"/>
    </xf>
    <xf numFmtId="0" fontId="13" fillId="5" borderId="5"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2" fillId="12" borderId="18" xfId="0" applyFont="1" applyFill="1" applyBorder="1" applyAlignment="1" applyProtection="1">
      <alignment horizontal="left"/>
      <protection locked="0"/>
    </xf>
    <xf numFmtId="0" fontId="12" fillId="12" borderId="13" xfId="0" applyFont="1" applyFill="1" applyBorder="1" applyAlignment="1" applyProtection="1">
      <alignment horizontal="left"/>
      <protection locked="0"/>
    </xf>
    <xf numFmtId="0" fontId="13" fillId="5" borderId="12"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3"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7" fillId="8" borderId="30" xfId="0" applyFont="1" applyFill="1" applyBorder="1" applyAlignment="1">
      <alignment horizontal="center" vertical="center"/>
    </xf>
    <xf numFmtId="0" fontId="7" fillId="8" borderId="41" xfId="0" applyFont="1" applyFill="1" applyBorder="1" applyAlignment="1">
      <alignment horizontal="center" vertical="center"/>
    </xf>
    <xf numFmtId="0" fontId="7" fillId="8" borderId="32" xfId="0" applyFont="1" applyFill="1" applyBorder="1" applyAlignment="1">
      <alignment horizontal="center" vertical="center"/>
    </xf>
    <xf numFmtId="0" fontId="4" fillId="5" borderId="3" xfId="0" applyFont="1" applyFill="1" applyBorder="1" applyAlignment="1" applyProtection="1">
      <alignment horizontal="left" vertical="center"/>
      <protection locked="0"/>
    </xf>
    <xf numFmtId="0" fontId="4" fillId="5" borderId="5"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13" fillId="5" borderId="18"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30" fillId="4" borderId="7" xfId="0" applyFont="1" applyFill="1" applyBorder="1" applyAlignment="1">
      <alignment horizontal="left" vertical="top" wrapText="1"/>
    </xf>
    <xf numFmtId="0" fontId="30" fillId="4" borderId="8" xfId="0" applyFont="1" applyFill="1" applyBorder="1" applyAlignment="1">
      <alignment horizontal="left" vertical="top" wrapText="1"/>
    </xf>
    <xf numFmtId="0" fontId="30" fillId="4" borderId="9" xfId="0" applyFont="1" applyFill="1" applyBorder="1" applyAlignment="1">
      <alignment horizontal="left" vertical="top" wrapText="1"/>
    </xf>
    <xf numFmtId="0" fontId="13" fillId="5" borderId="14" xfId="0" applyFont="1" applyFill="1" applyBorder="1" applyAlignment="1" applyProtection="1">
      <alignment vertical="center"/>
      <protection locked="0"/>
    </xf>
    <xf numFmtId="0" fontId="13" fillId="5" borderId="15" xfId="0" applyFont="1" applyFill="1" applyBorder="1" applyAlignment="1" applyProtection="1">
      <alignment vertical="center"/>
      <protection locked="0"/>
    </xf>
    <xf numFmtId="0" fontId="13" fillId="5" borderId="22" xfId="0" applyFont="1" applyFill="1" applyBorder="1" applyAlignment="1" applyProtection="1">
      <alignment vertical="center"/>
      <protection locked="0"/>
    </xf>
    <xf numFmtId="0" fontId="13" fillId="5" borderId="37" xfId="0" applyFont="1" applyFill="1" applyBorder="1" applyAlignment="1" applyProtection="1">
      <alignment vertical="center"/>
      <protection locked="0"/>
    </xf>
    <xf numFmtId="0" fontId="10" fillId="4" borderId="2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0" xfId="0" applyFont="1" applyFill="1" applyAlignment="1">
      <alignment horizontal="left" vertical="center"/>
    </xf>
    <xf numFmtId="0" fontId="2" fillId="2" borderId="11" xfId="0" applyFont="1" applyFill="1" applyBorder="1" applyAlignment="1">
      <alignment horizontal="left" vertical="center"/>
    </xf>
    <xf numFmtId="14" fontId="25" fillId="3" borderId="0" xfId="0" applyNumberFormat="1" applyFont="1" applyFill="1" applyAlignment="1">
      <alignment horizontal="left" vertical="center"/>
    </xf>
    <xf numFmtId="14" fontId="25" fillId="3" borderId="24" xfId="0" applyNumberFormat="1" applyFont="1" applyFill="1" applyBorder="1" applyAlignment="1">
      <alignment horizontal="left" vertical="center"/>
    </xf>
    <xf numFmtId="0" fontId="7" fillId="8" borderId="10" xfId="0" applyFont="1" applyFill="1" applyBorder="1" applyAlignment="1">
      <alignment horizontal="left" vertical="center" wrapText="1"/>
    </xf>
    <xf numFmtId="0" fontId="7" fillId="8" borderId="0" xfId="0" applyFont="1" applyFill="1" applyAlignment="1">
      <alignment horizontal="left" vertical="center" wrapText="1"/>
    </xf>
    <xf numFmtId="0" fontId="7" fillId="8" borderId="11"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7" fillId="8" borderId="40" xfId="0" applyFont="1" applyFill="1" applyBorder="1" applyAlignment="1">
      <alignment horizontal="center" vertical="center"/>
    </xf>
    <xf numFmtId="0" fontId="21" fillId="6" borderId="32" xfId="0" applyFont="1" applyFill="1" applyBorder="1" applyAlignment="1">
      <alignment horizontal="center" vertical="center"/>
    </xf>
    <xf numFmtId="0" fontId="21" fillId="6" borderId="41" xfId="0" applyFont="1" applyFill="1" applyBorder="1" applyAlignment="1">
      <alignment horizontal="center" vertical="center"/>
    </xf>
    <xf numFmtId="0" fontId="7" fillId="8" borderId="42" xfId="0" applyFont="1" applyFill="1" applyBorder="1" applyAlignment="1">
      <alignment horizontal="center" vertical="center"/>
    </xf>
    <xf numFmtId="0" fontId="13" fillId="5" borderId="3" xfId="0" applyFont="1" applyFill="1" applyBorder="1" applyAlignment="1" applyProtection="1">
      <alignment horizontal="center" vertical="center"/>
      <protection locked="0"/>
    </xf>
    <xf numFmtId="0" fontId="13" fillId="5" borderId="37"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13" fillId="5" borderId="5" xfId="0" applyFont="1" applyFill="1" applyBorder="1" applyAlignment="1" applyProtection="1">
      <alignment horizontal="left" vertical="center"/>
      <protection locked="0"/>
    </xf>
    <xf numFmtId="0" fontId="13" fillId="5" borderId="14" xfId="0"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protection locked="0"/>
    </xf>
    <xf numFmtId="0" fontId="13" fillId="5" borderId="22" xfId="0" applyFont="1" applyFill="1" applyBorder="1" applyAlignment="1" applyProtection="1">
      <alignment horizontal="left" vertical="center"/>
      <protection locked="0"/>
    </xf>
    <xf numFmtId="0" fontId="13" fillId="5" borderId="12" xfId="0" applyFont="1" applyFill="1" applyBorder="1" applyAlignment="1" applyProtection="1">
      <alignment horizontal="left" vertical="center"/>
      <protection locked="0"/>
    </xf>
    <xf numFmtId="0" fontId="5" fillId="6" borderId="44"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5" fillId="6" borderId="47" xfId="0" applyFont="1" applyFill="1" applyBorder="1" applyAlignment="1">
      <alignment horizontal="left" vertical="center" wrapText="1"/>
    </xf>
    <xf numFmtId="0" fontId="7" fillId="8" borderId="10" xfId="0" applyFont="1" applyFill="1" applyBorder="1" applyAlignment="1">
      <alignment horizontal="left" vertical="center"/>
    </xf>
    <xf numFmtId="0" fontId="7" fillId="8" borderId="0" xfId="0" applyFont="1" applyFill="1" applyAlignment="1">
      <alignment horizontal="left" vertical="center"/>
    </xf>
    <xf numFmtId="0" fontId="30" fillId="4" borderId="7" xfId="0" applyFont="1" applyFill="1" applyBorder="1" applyAlignment="1">
      <alignment horizontal="left" vertical="center" wrapText="1"/>
    </xf>
    <xf numFmtId="0" fontId="30" fillId="4" borderId="8" xfId="0" applyFont="1" applyFill="1" applyBorder="1" applyAlignment="1">
      <alignment horizontal="left" vertical="center" wrapText="1"/>
    </xf>
    <xf numFmtId="0" fontId="30" fillId="4" borderId="9" xfId="0" applyFont="1" applyFill="1" applyBorder="1" applyAlignment="1">
      <alignment horizontal="left" vertical="center" wrapText="1"/>
    </xf>
    <xf numFmtId="0" fontId="21" fillId="8" borderId="42" xfId="0" applyFont="1" applyFill="1" applyBorder="1" applyAlignment="1">
      <alignment horizontal="center" vertical="center"/>
    </xf>
    <xf numFmtId="0" fontId="21" fillId="8" borderId="41" xfId="0" applyFont="1" applyFill="1" applyBorder="1" applyAlignment="1">
      <alignment horizontal="center" vertical="center"/>
    </xf>
    <xf numFmtId="0" fontId="21" fillId="8" borderId="30" xfId="0" applyFont="1" applyFill="1" applyBorder="1" applyAlignment="1">
      <alignment horizontal="center" vertical="center"/>
    </xf>
    <xf numFmtId="0" fontId="12" fillId="3"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123825</xdr:rowOff>
    </xdr:to>
    <xdr:pic>
      <xdr:nvPicPr>
        <xdr:cNvPr id="3" name="Imagen 2">
          <a:extLst>
            <a:ext uri="{FF2B5EF4-FFF2-40B4-BE49-F238E27FC236}">
              <a16:creationId xmlns:a16="http://schemas.microsoft.com/office/drawing/2014/main" id="{EA0ADBB2-D997-4201-9F95-516292B7C3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47625</xdr:rowOff>
    </xdr:from>
    <xdr:to>
      <xdr:col>2</xdr:col>
      <xdr:colOff>142875</xdr:colOff>
      <xdr:row>4</xdr:row>
      <xdr:rowOff>161925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ses0-my.sharepoint.com/personal/ezequiel_us_es/Documents/Documentos/EIDUS/CONVOCATORIAS/Premios%20Extraordinarios%20de%20Doctorado/Convocatoria%202023/PED_ARTE_Y_HUMANIDADES.xlsx" TargetMode="External"/><Relationship Id="rId1" Type="http://schemas.openxmlformats.org/officeDocument/2006/relationships/externalLinkPath" Target="PED_ARTE_Y_HUMAN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CIONES"/>
      <sheetName val="DATOS DEL SOLICITANTE"/>
      <sheetName val="A) TRAYECTORIA ACADÉMICA"/>
      <sheetName val="B) EXPERIENCIA INVESTIGADORA"/>
      <sheetName val="C) OTROS MÉRITOS"/>
      <sheetName val="RANGOS"/>
    </sheetNames>
    <sheetDataSet>
      <sheetData sheetId="0" refreshError="1"/>
      <sheetData sheetId="1" refreshError="1"/>
      <sheetData sheetId="2" refreshError="1"/>
      <sheetData sheetId="3">
        <row r="73">
          <cell r="L73">
            <v>0</v>
          </cell>
        </row>
        <row r="114">
          <cell r="L114">
            <v>0</v>
          </cell>
          <cell r="M114">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workbookViewId="0">
      <selection activeCell="B26" sqref="B26:D26"/>
    </sheetView>
  </sheetViews>
  <sheetFormatPr baseColWidth="10" defaultColWidth="9.140625" defaultRowHeight="30" customHeight="1" x14ac:dyDescent="0.25"/>
  <cols>
    <col min="1" max="1" width="2.5703125" style="53" customWidth="1"/>
    <col min="2" max="2" width="39" style="64" customWidth="1"/>
    <col min="3" max="3" width="54.85546875" style="53" customWidth="1"/>
    <col min="4" max="4" width="76.5703125" style="53" customWidth="1"/>
    <col min="5" max="5" width="15.140625" style="53" customWidth="1"/>
    <col min="6" max="16384" width="9.140625" style="53"/>
  </cols>
  <sheetData>
    <row r="1" spans="2:4" ht="11.25" customHeight="1" thickBot="1" x14ac:dyDescent="0.3"/>
    <row r="2" spans="2:4" ht="30" customHeight="1" x14ac:dyDescent="0.3">
      <c r="B2" s="100"/>
      <c r="C2" s="56" t="s">
        <v>0</v>
      </c>
      <c r="D2" s="101"/>
    </row>
    <row r="3" spans="2:4" ht="18.75" customHeight="1" x14ac:dyDescent="0.3">
      <c r="B3" s="102"/>
      <c r="C3" s="59"/>
      <c r="D3" s="103"/>
    </row>
    <row r="4" spans="2:4" ht="17.25" customHeight="1" x14ac:dyDescent="0.3">
      <c r="B4" s="102"/>
      <c r="C4" s="59"/>
      <c r="D4" s="103"/>
    </row>
    <row r="5" spans="2:4" ht="15.75" customHeight="1" x14ac:dyDescent="0.3">
      <c r="B5" s="102"/>
      <c r="C5" s="59"/>
      <c r="D5" s="103"/>
    </row>
    <row r="6" spans="2:4" ht="30.75" customHeight="1" x14ac:dyDescent="0.25">
      <c r="B6" s="157" t="s">
        <v>133</v>
      </c>
      <c r="C6" s="158"/>
      <c r="D6" s="159"/>
    </row>
    <row r="7" spans="2:4" ht="30" customHeight="1" x14ac:dyDescent="0.25">
      <c r="B7" s="160" t="s">
        <v>134</v>
      </c>
      <c r="C7" s="161"/>
      <c r="D7" s="162"/>
    </row>
    <row r="8" spans="2:4" s="153" customFormat="1" ht="30" customHeight="1" x14ac:dyDescent="0.25">
      <c r="B8" s="163" t="s">
        <v>135</v>
      </c>
      <c r="C8" s="164"/>
      <c r="D8" s="165"/>
    </row>
    <row r="9" spans="2:4" s="153" customFormat="1" ht="30" customHeight="1" x14ac:dyDescent="0.25">
      <c r="B9" s="163" t="s">
        <v>136</v>
      </c>
      <c r="C9" s="164"/>
      <c r="D9" s="165"/>
    </row>
    <row r="10" spans="2:4" s="153" customFormat="1" ht="30" customHeight="1" x14ac:dyDescent="0.25">
      <c r="B10" s="154" t="s">
        <v>137</v>
      </c>
      <c r="C10" s="155"/>
      <c r="D10" s="156"/>
    </row>
    <row r="11" spans="2:4" s="153" customFormat="1" ht="30" customHeight="1" x14ac:dyDescent="0.25">
      <c r="B11" s="154" t="s">
        <v>138</v>
      </c>
      <c r="C11" s="155"/>
      <c r="D11" s="156"/>
    </row>
    <row r="12" spans="2:4" s="153" customFormat="1" ht="30" customHeight="1" x14ac:dyDescent="0.25">
      <c r="B12" s="154" t="s">
        <v>139</v>
      </c>
      <c r="C12" s="155"/>
      <c r="D12" s="156"/>
    </row>
    <row r="13" spans="2:4" s="153" customFormat="1" ht="30" customHeight="1" x14ac:dyDescent="0.25">
      <c r="B13" s="154" t="s">
        <v>140</v>
      </c>
      <c r="C13" s="155"/>
      <c r="D13" s="156"/>
    </row>
    <row r="14" spans="2:4" s="153" customFormat="1" ht="50.25" customHeight="1" x14ac:dyDescent="0.25">
      <c r="B14" s="154" t="s">
        <v>141</v>
      </c>
      <c r="C14" s="155"/>
      <c r="D14" s="156"/>
    </row>
    <row r="15" spans="2:4" s="153" customFormat="1" ht="30" customHeight="1" x14ac:dyDescent="0.25">
      <c r="B15" s="154" t="s">
        <v>142</v>
      </c>
      <c r="C15" s="155"/>
      <c r="D15" s="156"/>
    </row>
    <row r="16" spans="2:4" s="153" customFormat="1" ht="41.25" customHeight="1" x14ac:dyDescent="0.25">
      <c r="B16" s="154" t="s">
        <v>143</v>
      </c>
      <c r="C16" s="155"/>
      <c r="D16" s="156"/>
    </row>
    <row r="17" spans="2:4" s="153" customFormat="1" ht="54" customHeight="1" x14ac:dyDescent="0.25">
      <c r="B17" s="154" t="s">
        <v>144</v>
      </c>
      <c r="C17" s="155"/>
      <c r="D17" s="156"/>
    </row>
    <row r="18" spans="2:4" s="153" customFormat="1" ht="35.25" customHeight="1" x14ac:dyDescent="0.25">
      <c r="B18" s="154" t="s">
        <v>145</v>
      </c>
      <c r="C18" s="155"/>
      <c r="D18" s="156"/>
    </row>
    <row r="19" spans="2:4" s="153" customFormat="1" ht="30.75" customHeight="1" x14ac:dyDescent="0.25">
      <c r="B19" s="154" t="s">
        <v>146</v>
      </c>
      <c r="C19" s="155"/>
      <c r="D19" s="156"/>
    </row>
    <row r="20" spans="2:4" s="153" customFormat="1" ht="48" customHeight="1" x14ac:dyDescent="0.25">
      <c r="B20" s="154" t="s">
        <v>147</v>
      </c>
      <c r="C20" s="155"/>
      <c r="D20" s="156"/>
    </row>
    <row r="21" spans="2:4" s="153" customFormat="1" ht="67.5" customHeight="1" x14ac:dyDescent="0.25">
      <c r="B21" s="154" t="s">
        <v>148</v>
      </c>
      <c r="C21" s="155"/>
      <c r="D21" s="156"/>
    </row>
    <row r="22" spans="2:4" s="153" customFormat="1" ht="45" customHeight="1" x14ac:dyDescent="0.25">
      <c r="B22" s="154" t="s">
        <v>149</v>
      </c>
      <c r="C22" s="155"/>
      <c r="D22" s="156"/>
    </row>
    <row r="23" spans="2:4" s="153" customFormat="1" ht="56.25" customHeight="1" x14ac:dyDescent="0.25">
      <c r="B23" s="154" t="s">
        <v>150</v>
      </c>
      <c r="C23" s="155"/>
      <c r="D23" s="156"/>
    </row>
    <row r="24" spans="2:4" s="153" customFormat="1" ht="20.25" customHeight="1" x14ac:dyDescent="0.25">
      <c r="B24" s="154" t="s">
        <v>151</v>
      </c>
      <c r="C24" s="155"/>
      <c r="D24" s="156"/>
    </row>
    <row r="25" spans="2:4" s="153" customFormat="1" ht="46.5" customHeight="1" x14ac:dyDescent="0.25">
      <c r="B25" s="154" t="s">
        <v>156</v>
      </c>
      <c r="C25" s="155"/>
      <c r="D25" s="156"/>
    </row>
    <row r="26" spans="2:4" s="153" customFormat="1" ht="37.5" customHeight="1" x14ac:dyDescent="0.25">
      <c r="B26" s="154" t="s">
        <v>152</v>
      </c>
      <c r="C26" s="155"/>
      <c r="D26" s="156"/>
    </row>
    <row r="27" spans="2:4" s="153" customFormat="1" ht="43.5" customHeight="1" x14ac:dyDescent="0.25">
      <c r="B27" s="154" t="s">
        <v>153</v>
      </c>
      <c r="C27" s="155"/>
      <c r="D27" s="156"/>
    </row>
    <row r="28" spans="2:4" s="153" customFormat="1" ht="87" customHeight="1" x14ac:dyDescent="0.25">
      <c r="B28" s="154" t="s">
        <v>154</v>
      </c>
      <c r="C28" s="155"/>
      <c r="D28" s="156"/>
    </row>
    <row r="29" spans="2:4" s="153" customFormat="1" ht="27.75" customHeight="1" thickBot="1" x14ac:dyDescent="0.3">
      <c r="B29" s="166" t="s">
        <v>155</v>
      </c>
      <c r="C29" s="167"/>
      <c r="D29" s="168"/>
    </row>
  </sheetData>
  <sheetProtection algorithmName="SHA-512" hashValue="nd9smMJ+Kn7P+CuiTUzQ331ptOfABuT7EOKys/UpAdXSR+BTWqNOusuJ3QuFMiXpeGMR+A5y0jBrFnABBcO+zg==" saltValue="lf/wR9JqfIOKl/i2D2/svw==" spinCount="100000" sheet="1" insertRows="0" deleteRows="0" selectLockedCells="1"/>
  <mergeCells count="24">
    <mergeCell ref="B27:D27"/>
    <mergeCell ref="B28:D28"/>
    <mergeCell ref="B29:D29"/>
    <mergeCell ref="B21:D21"/>
    <mergeCell ref="B22:D22"/>
    <mergeCell ref="B23:D23"/>
    <mergeCell ref="B24:D24"/>
    <mergeCell ref="B25:D25"/>
    <mergeCell ref="B26:D26"/>
    <mergeCell ref="B20:D20"/>
    <mergeCell ref="B6:D6"/>
    <mergeCell ref="B7:D7"/>
    <mergeCell ref="B8:D8"/>
    <mergeCell ref="B9:D9"/>
    <mergeCell ref="B10:D10"/>
    <mergeCell ref="B11:D11"/>
    <mergeCell ref="B14:D14"/>
    <mergeCell ref="B16:D16"/>
    <mergeCell ref="B17:D17"/>
    <mergeCell ref="B18:D18"/>
    <mergeCell ref="B19:D19"/>
    <mergeCell ref="B12:D12"/>
    <mergeCell ref="B13:D13"/>
    <mergeCell ref="B15:D15"/>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0"/>
  <sheetViews>
    <sheetView workbookViewId="0">
      <selection activeCell="B8" sqref="B8"/>
    </sheetView>
  </sheetViews>
  <sheetFormatPr baseColWidth="10" defaultColWidth="9.140625" defaultRowHeight="30" customHeight="1" x14ac:dyDescent="0.25"/>
  <cols>
    <col min="1" max="1" width="2.5703125" style="1" customWidth="1"/>
    <col min="2" max="2" width="39" style="2" customWidth="1"/>
    <col min="3" max="3" width="57.7109375" style="1" customWidth="1"/>
    <col min="4" max="4" width="52.85546875" style="1" customWidth="1"/>
    <col min="5" max="7" width="9.140625" style="1" hidden="1" customWidth="1"/>
    <col min="8" max="16384" width="9.140625" style="1"/>
  </cols>
  <sheetData>
    <row r="1" spans="2:7" ht="11.25" customHeight="1" thickBot="1" x14ac:dyDescent="0.3"/>
    <row r="2" spans="2:7" ht="30" customHeight="1" x14ac:dyDescent="0.3">
      <c r="B2" s="100"/>
      <c r="C2" s="56" t="s">
        <v>0</v>
      </c>
      <c r="D2" s="101"/>
      <c r="E2" s="181" t="s">
        <v>125</v>
      </c>
      <c r="F2" s="184" t="s">
        <v>126</v>
      </c>
      <c r="G2" s="169" t="s">
        <v>127</v>
      </c>
    </row>
    <row r="3" spans="2:7" ht="18.75" customHeight="1" x14ac:dyDescent="0.3">
      <c r="B3" s="102"/>
      <c r="C3" s="59"/>
      <c r="D3" s="103"/>
      <c r="E3" s="182"/>
      <c r="F3" s="185"/>
      <c r="G3" s="170"/>
    </row>
    <row r="4" spans="2:7" ht="17.25" customHeight="1" x14ac:dyDescent="0.3">
      <c r="B4" s="102"/>
      <c r="C4" s="59" t="s">
        <v>107</v>
      </c>
      <c r="D4" s="103"/>
      <c r="E4" s="182"/>
      <c r="F4" s="185"/>
      <c r="G4" s="170"/>
    </row>
    <row r="5" spans="2:7" ht="15.75" customHeight="1" thickBot="1" x14ac:dyDescent="0.35">
      <c r="B5" s="102"/>
      <c r="C5" s="59"/>
      <c r="D5" s="103"/>
      <c r="E5" s="183"/>
      <c r="F5" s="186"/>
      <c r="G5" s="171"/>
    </row>
    <row r="6" spans="2:7" ht="30.75" customHeight="1" x14ac:dyDescent="0.25">
      <c r="B6" s="157" t="s">
        <v>8</v>
      </c>
      <c r="C6" s="158"/>
      <c r="D6" s="159"/>
      <c r="E6" s="125" t="s">
        <v>117</v>
      </c>
      <c r="F6" s="104">
        <f>AUTOA</f>
        <v>0</v>
      </c>
      <c r="G6" s="104">
        <f>CCVALA</f>
        <v>0</v>
      </c>
    </row>
    <row r="7" spans="2:7" ht="30" customHeight="1" x14ac:dyDescent="0.3">
      <c r="B7" s="105" t="s">
        <v>1</v>
      </c>
      <c r="C7" s="106" t="s">
        <v>2</v>
      </c>
      <c r="D7" s="107" t="s">
        <v>3</v>
      </c>
      <c r="E7" s="126" t="s">
        <v>118</v>
      </c>
      <c r="F7" s="108">
        <f>AUTOB</f>
        <v>0</v>
      </c>
      <c r="G7" s="108">
        <f>CCVALB</f>
        <v>0</v>
      </c>
    </row>
    <row r="8" spans="2:7" ht="30" customHeight="1" x14ac:dyDescent="0.25">
      <c r="B8" s="5"/>
      <c r="C8" s="4"/>
      <c r="D8" s="6"/>
      <c r="E8" s="127" t="s">
        <v>128</v>
      </c>
      <c r="F8" s="128">
        <f>AUTOB1</f>
        <v>0</v>
      </c>
      <c r="G8" s="128">
        <f>CCVALB1</f>
        <v>0</v>
      </c>
    </row>
    <row r="9" spans="2:7" ht="30" customHeight="1" x14ac:dyDescent="0.3">
      <c r="B9" s="105" t="s">
        <v>4</v>
      </c>
      <c r="C9" s="106" t="s">
        <v>5</v>
      </c>
      <c r="D9" s="107" t="s">
        <v>18</v>
      </c>
      <c r="E9" s="127" t="s">
        <v>129</v>
      </c>
      <c r="F9" s="128">
        <f>AUTOB2</f>
        <v>0</v>
      </c>
      <c r="G9" s="128">
        <f>CCVALB2</f>
        <v>0</v>
      </c>
    </row>
    <row r="10" spans="2:7" s="3" customFormat="1" ht="30" customHeight="1" x14ac:dyDescent="0.25">
      <c r="B10" s="5"/>
      <c r="C10" s="4"/>
      <c r="D10" s="131"/>
      <c r="E10" s="127" t="s">
        <v>130</v>
      </c>
      <c r="F10" s="128">
        <f>AUTOB3</f>
        <v>0</v>
      </c>
      <c r="G10" s="128">
        <f>CCVALB3</f>
        <v>0</v>
      </c>
    </row>
    <row r="11" spans="2:7" ht="30" customHeight="1" x14ac:dyDescent="0.3">
      <c r="B11" s="110" t="s">
        <v>58</v>
      </c>
      <c r="C11" s="111" t="s">
        <v>59</v>
      </c>
      <c r="D11" s="107" t="s">
        <v>6</v>
      </c>
      <c r="E11" s="127" t="s">
        <v>131</v>
      </c>
      <c r="F11" s="128">
        <f>AUTOB4</f>
        <v>0</v>
      </c>
      <c r="G11" s="128">
        <f>CCVALB4</f>
        <v>0</v>
      </c>
    </row>
    <row r="12" spans="2:7" s="3" customFormat="1" ht="30" customHeight="1" x14ac:dyDescent="0.25">
      <c r="B12" s="20"/>
      <c r="C12" s="19"/>
      <c r="D12" s="21"/>
      <c r="E12" s="129" t="s">
        <v>119</v>
      </c>
      <c r="F12" s="109">
        <f>AUTOC</f>
        <v>0</v>
      </c>
      <c r="G12" s="109">
        <f>CCVALC</f>
        <v>0</v>
      </c>
    </row>
    <row r="13" spans="2:7" ht="30" customHeight="1" thickBot="1" x14ac:dyDescent="0.35">
      <c r="B13" s="187" t="s">
        <v>17</v>
      </c>
      <c r="C13" s="188"/>
      <c r="D13" s="189"/>
      <c r="E13" s="130" t="s">
        <v>120</v>
      </c>
      <c r="F13" s="132">
        <f>AUTOA+AUTOB+AUTOC</f>
        <v>0</v>
      </c>
      <c r="G13" s="132">
        <f>CCVALA+CCVALB+CCVALC</f>
        <v>0</v>
      </c>
    </row>
    <row r="14" spans="2:7" s="3" customFormat="1" ht="30" customHeight="1" thickBot="1" x14ac:dyDescent="0.3">
      <c r="B14" s="172"/>
      <c r="C14" s="173"/>
      <c r="D14" s="174"/>
    </row>
    <row r="15" spans="2:7" s="3" customFormat="1" ht="30" customHeight="1" x14ac:dyDescent="0.3">
      <c r="B15" s="187" t="s">
        <v>121</v>
      </c>
      <c r="C15" s="188"/>
      <c r="D15" s="189"/>
    </row>
    <row r="16" spans="2:7" ht="30" customHeight="1" thickBot="1" x14ac:dyDescent="0.3">
      <c r="B16" s="172"/>
      <c r="C16" s="173"/>
      <c r="D16" s="174"/>
    </row>
    <row r="17" spans="2:4" ht="30" customHeight="1" x14ac:dyDescent="0.3">
      <c r="B17" s="175" t="s">
        <v>122</v>
      </c>
      <c r="C17" s="176"/>
      <c r="D17" s="177"/>
    </row>
    <row r="18" spans="2:4" ht="30" customHeight="1" x14ac:dyDescent="0.25">
      <c r="B18" s="178"/>
      <c r="C18" s="179"/>
      <c r="D18" s="180"/>
    </row>
    <row r="19" spans="2:4" ht="30" customHeight="1" x14ac:dyDescent="0.25">
      <c r="B19" s="178"/>
      <c r="C19" s="179"/>
      <c r="D19" s="180"/>
    </row>
    <row r="20" spans="2:4" ht="30" customHeight="1" thickBot="1" x14ac:dyDescent="0.3">
      <c r="B20" s="172"/>
      <c r="C20" s="173"/>
      <c r="D20" s="174"/>
    </row>
  </sheetData>
  <sheetProtection algorithmName="SHA-512" hashValue="2OseNB1srMBZ06rL7pM4zgt4+rCA2UC0FDbf2E6K8jalmP1aYqTaNnx0IioW8qBRzhcQPjCEdHSwi4G2ySR3MA==" saltValue="PHPbH2BWdnzi10EozaWvGQ==" spinCount="100000" sheet="1" selectLockedCells="1"/>
  <mergeCells count="12">
    <mergeCell ref="B19:D19"/>
    <mergeCell ref="B20:D20"/>
    <mergeCell ref="B6:D6"/>
    <mergeCell ref="B13:D13"/>
    <mergeCell ref="B14:D14"/>
    <mergeCell ref="B15:D15"/>
    <mergeCell ref="G2:G5"/>
    <mergeCell ref="B16:D16"/>
    <mergeCell ref="B17:D17"/>
    <mergeCell ref="B18:D18"/>
    <mergeCell ref="E2:E5"/>
    <mergeCell ref="F2:F5"/>
  </mergeCells>
  <dataValidations count="4">
    <dataValidation type="list" allowBlank="1" showInputMessage="1" showErrorMessage="1" promptTitle="Ayuda" prompt="Elija el curso de defensa de la lista desplegable" sqref="B12" xr:uid="{00000000-0002-0000-0100-000000000000}">
      <formula1>CURSO</formula1>
    </dataValidation>
    <dataValidation allowBlank="1" showInputMessage="1" showErrorMessage="1" promptTitle="Aviso" prompt="Introduzca una fecha en formato dd/mm/aaaa._x000a_No se considerarán méritos anteriores a la fecha de inicio de estudios de doctorado" sqref="C12" xr:uid="{00000000-0002-0000-0100-000001000000}"/>
    <dataValidation allowBlank="1" showInputMessage="1" showErrorMessage="1" promptTitle="Aviso" prompt="Introduzca una fecha en formato dd/mm/aaaa._x000a_Se considerarán los méritos aportados hasta el año siguiente a la fecha de defensa de la tesis doctoral" sqref="D12" xr:uid="{00000000-0002-0000-0100-000002000000}"/>
    <dataValidation type="list" allowBlank="1" showInputMessage="1" showErrorMessage="1" promptTitle="ELIJA UNA OPCIÓN" prompt="SELECCIONE EL PROGRAMA DE LA LISTA DESPLEGABLE" sqref="B14:D14" xr:uid="{00000000-0002-0000-0100-000003000000}">
      <formula1>PROGRAMA</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46"/>
  <sheetViews>
    <sheetView workbookViewId="0">
      <selection activeCell="B31" sqref="B31:C31"/>
    </sheetView>
  </sheetViews>
  <sheetFormatPr baseColWidth="10" defaultColWidth="9.140625" defaultRowHeight="30" customHeight="1" x14ac:dyDescent="0.3"/>
  <cols>
    <col min="1" max="1" width="2.5703125" style="53" customWidth="1"/>
    <col min="2" max="2" width="34.42578125" style="66" customWidth="1"/>
    <col min="3" max="3" width="74" style="53" customWidth="1"/>
    <col min="4" max="4" width="13.28515625" style="53" customWidth="1"/>
    <col min="5" max="5" width="19.5703125" style="54" customWidth="1"/>
    <col min="6" max="7" width="17.5703125" style="95" hidden="1" customWidth="1"/>
    <col min="8" max="8" width="41" style="143" hidden="1" customWidth="1"/>
    <col min="9" max="16384" width="9.140625" style="53"/>
  </cols>
  <sheetData>
    <row r="1" spans="2:8" ht="11.25" customHeight="1" thickBot="1" x14ac:dyDescent="0.35">
      <c r="B1" s="53"/>
    </row>
    <row r="2" spans="2:8" ht="30" customHeight="1" x14ac:dyDescent="0.3">
      <c r="B2" s="55"/>
      <c r="C2" s="56" t="s">
        <v>0</v>
      </c>
      <c r="D2" s="56"/>
      <c r="E2" s="57"/>
      <c r="F2" s="184" t="s">
        <v>115</v>
      </c>
      <c r="G2" s="217" t="s">
        <v>116</v>
      </c>
      <c r="H2" s="220" t="s">
        <v>123</v>
      </c>
    </row>
    <row r="3" spans="2:8" ht="18.75" customHeight="1" x14ac:dyDescent="0.3">
      <c r="B3" s="58"/>
      <c r="C3" s="59" t="s">
        <v>107</v>
      </c>
      <c r="D3" s="59"/>
      <c r="E3" s="60"/>
      <c r="F3" s="185"/>
      <c r="G3" s="218"/>
      <c r="H3" s="221"/>
    </row>
    <row r="4" spans="2:8" ht="17.25" customHeight="1" x14ac:dyDescent="0.25">
      <c r="B4" s="58"/>
      <c r="C4" s="213" t="str">
        <f>CONCATENATE(IF(SOL_NOMBRE&lt;&gt;"",UPPER(SOL_NOMBRE),"")," ",UPPER(SOL_APELLIDOS),IF(SOL_NIF&lt;&gt;"", CONCATENATE(" ( ",    SOL_NIF," ) "),""))</f>
        <v xml:space="preserve"> </v>
      </c>
      <c r="D4" s="215" t="str">
        <f>IF( AND(SOL_FECHA_INI&lt;&gt;"",SOL_FECHA_FIN&lt;&gt;""),"Intervalo de fechas evaluable","")</f>
        <v/>
      </c>
      <c r="E4" s="216"/>
      <c r="F4" s="185"/>
      <c r="G4" s="218"/>
      <c r="H4" s="221"/>
    </row>
    <row r="5" spans="2:8" ht="15.75" customHeight="1" thickBot="1" x14ac:dyDescent="0.3">
      <c r="B5" s="58"/>
      <c r="C5" s="214"/>
      <c r="D5" s="112" t="str">
        <f>IF(ISBLANK(SOL_FECHA_INI),"",SOL_FECHA_INI)</f>
        <v/>
      </c>
      <c r="E5" s="113" t="str">
        <f>IF(ISBLANK(SOL_FECHA_FIN),"",SOL_FECHA_FIN+365)</f>
        <v/>
      </c>
      <c r="F5" s="186"/>
      <c r="G5" s="219"/>
      <c r="H5" s="222"/>
    </row>
    <row r="6" spans="2:8" s="64" customFormat="1" ht="38.25" customHeight="1" thickBot="1" x14ac:dyDescent="0.35">
      <c r="B6" s="61" t="s">
        <v>63</v>
      </c>
      <c r="C6" s="62"/>
      <c r="D6" s="62"/>
      <c r="E6" s="63" t="s">
        <v>9</v>
      </c>
      <c r="F6" s="133">
        <f>MIN(40,SUM(F7+F8+F9+F10+F27))</f>
        <v>0</v>
      </c>
      <c r="G6" s="134">
        <f>MIN(40,SUM(G7+G8+G9+G10+G27))</f>
        <v>0</v>
      </c>
      <c r="H6" s="144"/>
    </row>
    <row r="7" spans="2:8" ht="20.100000000000001" customHeight="1" x14ac:dyDescent="0.3">
      <c r="B7" s="204" t="s">
        <v>19</v>
      </c>
      <c r="C7" s="205"/>
      <c r="D7" s="138"/>
      <c r="E7" s="139"/>
      <c r="F7" s="140">
        <f>IF(OR(D7="",E7=""),0,VLOOKUP(D7,MSI_NO,2,FALSE))</f>
        <v>0</v>
      </c>
      <c r="G7" s="96">
        <f>F7</f>
        <v>0</v>
      </c>
      <c r="H7" s="145"/>
    </row>
    <row r="8" spans="2:8" ht="20.100000000000001" customHeight="1" x14ac:dyDescent="0.3">
      <c r="B8" s="209" t="s">
        <v>20</v>
      </c>
      <c r="C8" s="210"/>
      <c r="D8" s="67"/>
      <c r="E8" s="7"/>
      <c r="F8" s="141">
        <f>IF(OR(D8="",E8=""),0,VLOOKUP(D8,MSI_NO,2,FALSE))</f>
        <v>0</v>
      </c>
      <c r="G8" s="96">
        <f t="shared" ref="G8:G9" si="0">F8</f>
        <v>0</v>
      </c>
      <c r="H8" s="146"/>
    </row>
    <row r="9" spans="2:8" ht="20.100000000000001" customHeight="1" thickBot="1" x14ac:dyDescent="0.35">
      <c r="B9" s="209" t="s">
        <v>21</v>
      </c>
      <c r="C9" s="210"/>
      <c r="D9" s="67"/>
      <c r="E9" s="7"/>
      <c r="F9" s="141">
        <f>IF(OR(D9="",E9=""),0,VLOOKUP(D9,MSI_NO,2,FALSE))</f>
        <v>0</v>
      </c>
      <c r="G9" s="96">
        <f t="shared" si="0"/>
        <v>0</v>
      </c>
      <c r="H9" s="147"/>
    </row>
    <row r="10" spans="2:8" ht="20.100000000000001" customHeight="1" x14ac:dyDescent="0.3">
      <c r="B10" s="223" t="s">
        <v>22</v>
      </c>
      <c r="C10" s="224"/>
      <c r="D10" s="224"/>
      <c r="E10" s="225"/>
      <c r="F10" s="97">
        <f>MIN(12,SUM(F11+F15+F19+F23))</f>
        <v>0</v>
      </c>
      <c r="G10" s="97">
        <f>MIN(12,SUM(G11+G15+G19+G23))</f>
        <v>0</v>
      </c>
    </row>
    <row r="11" spans="2:8" ht="18" customHeight="1" thickBot="1" x14ac:dyDescent="0.35">
      <c r="B11" s="206" t="s">
        <v>23</v>
      </c>
      <c r="C11" s="208"/>
      <c r="D11" s="65" t="s">
        <v>96</v>
      </c>
      <c r="E11" s="99" t="s">
        <v>43</v>
      </c>
      <c r="F11" s="98">
        <f>SUM(F12:F14)</f>
        <v>0</v>
      </c>
      <c r="G11" s="98">
        <f>SUM(G12:G14)</f>
        <v>0</v>
      </c>
    </row>
    <row r="12" spans="2:8" s="68" customFormat="1" ht="16.5" x14ac:dyDescent="0.3">
      <c r="B12" s="202"/>
      <c r="C12" s="203"/>
      <c r="D12" s="67"/>
      <c r="E12" s="7"/>
      <c r="F12" s="85">
        <f>ROUND(IF(AND(B12&lt;&gt;"",E12&lt;&gt;""),D12*(2.5/12),0),3)</f>
        <v>0</v>
      </c>
      <c r="G12" s="86">
        <f>F12</f>
        <v>0</v>
      </c>
      <c r="H12" s="148"/>
    </row>
    <row r="13" spans="2:8" s="68" customFormat="1" ht="16.5" x14ac:dyDescent="0.3">
      <c r="B13" s="202"/>
      <c r="C13" s="203"/>
      <c r="D13" s="67"/>
      <c r="E13" s="7"/>
      <c r="F13" s="85">
        <f>ROUND(IF(AND(B13&lt;&gt;"",E13&lt;&gt;""),D13*(2.5/12),0),3)</f>
        <v>0</v>
      </c>
      <c r="G13" s="86">
        <f t="shared" ref="G13:G14" si="1">F13</f>
        <v>0</v>
      </c>
      <c r="H13" s="149"/>
    </row>
    <row r="14" spans="2:8" s="68" customFormat="1" ht="17.25" thickBot="1" x14ac:dyDescent="0.35">
      <c r="B14" s="202"/>
      <c r="C14" s="203"/>
      <c r="D14" s="67"/>
      <c r="E14" s="7"/>
      <c r="F14" s="85">
        <f>ROUND(IF(AND(B14&lt;&gt;"",E14&lt;&gt;""),D14*(2.5/12),0),3)</f>
        <v>0</v>
      </c>
      <c r="G14" s="86">
        <f t="shared" si="1"/>
        <v>0</v>
      </c>
      <c r="H14" s="150"/>
    </row>
    <row r="15" spans="2:8" ht="18" customHeight="1" x14ac:dyDescent="0.3">
      <c r="B15" s="206" t="s">
        <v>24</v>
      </c>
      <c r="C15" s="208"/>
      <c r="D15" s="65" t="s">
        <v>96</v>
      </c>
      <c r="E15" s="99" t="s">
        <v>43</v>
      </c>
      <c r="F15" s="98">
        <f>SUM(F16:F18)</f>
        <v>0</v>
      </c>
      <c r="G15" s="98">
        <f>SUM(G16:G18)</f>
        <v>0</v>
      </c>
    </row>
    <row r="16" spans="2:8" s="68" customFormat="1" ht="16.5" x14ac:dyDescent="0.3">
      <c r="B16" s="226"/>
      <c r="C16" s="227"/>
      <c r="D16" s="67"/>
      <c r="E16" s="7"/>
      <c r="F16" s="85">
        <f>ROUND(IF(AND(B16&lt;&gt;"",E16&lt;&gt;""),D16*(1.5/12),0),3)</f>
        <v>0</v>
      </c>
      <c r="G16" s="86">
        <f>F16</f>
        <v>0</v>
      </c>
      <c r="H16" s="149"/>
    </row>
    <row r="17" spans="2:8" s="68" customFormat="1" ht="16.5" x14ac:dyDescent="0.3">
      <c r="B17" s="226"/>
      <c r="C17" s="227"/>
      <c r="D17" s="67"/>
      <c r="E17" s="7"/>
      <c r="F17" s="85">
        <f>ROUND(IF(AND(B17&lt;&gt;"",E17&lt;&gt;""),D17*(1.5/12),0),3)</f>
        <v>0</v>
      </c>
      <c r="G17" s="86">
        <f t="shared" ref="G17:G18" si="2">F17</f>
        <v>0</v>
      </c>
      <c r="H17" s="149"/>
    </row>
    <row r="18" spans="2:8" s="68" customFormat="1" ht="16.5" x14ac:dyDescent="0.3">
      <c r="B18" s="226"/>
      <c r="C18" s="227"/>
      <c r="D18" s="67"/>
      <c r="E18" s="7"/>
      <c r="F18" s="85">
        <f t="shared" ref="F18" si="3">ROUND(IF(AND(B18&lt;&gt;"",E18&lt;&gt;""),D18*(1.5/12),0),3)</f>
        <v>0</v>
      </c>
      <c r="G18" s="86">
        <f t="shared" si="2"/>
        <v>0</v>
      </c>
      <c r="H18" s="149"/>
    </row>
    <row r="19" spans="2:8" ht="20.100000000000001" customHeight="1" x14ac:dyDescent="0.3">
      <c r="B19" s="206" t="s">
        <v>25</v>
      </c>
      <c r="C19" s="208"/>
      <c r="D19" s="65" t="s">
        <v>96</v>
      </c>
      <c r="E19" s="99" t="s">
        <v>43</v>
      </c>
      <c r="F19" s="98">
        <f>SUM(F20:F22)</f>
        <v>0</v>
      </c>
      <c r="G19" s="98">
        <f>SUM(G20:G22)</f>
        <v>0</v>
      </c>
    </row>
    <row r="20" spans="2:8" s="68" customFormat="1" ht="20.100000000000001" customHeight="1" x14ac:dyDescent="0.3">
      <c r="B20" s="202"/>
      <c r="C20" s="203"/>
      <c r="D20" s="67"/>
      <c r="E20" s="7"/>
      <c r="F20" s="85">
        <f t="shared" ref="F20:F22" si="4">ROUND(IF(AND(B20&lt;&gt;"",E20&lt;&gt;""),D20*(2.5/12),0),3)</f>
        <v>0</v>
      </c>
      <c r="G20" s="86">
        <f>F20</f>
        <v>0</v>
      </c>
      <c r="H20" s="149"/>
    </row>
    <row r="21" spans="2:8" s="68" customFormat="1" ht="20.100000000000001" customHeight="1" x14ac:dyDescent="0.3">
      <c r="B21" s="202"/>
      <c r="C21" s="203"/>
      <c r="D21" s="67"/>
      <c r="E21" s="7"/>
      <c r="F21" s="85">
        <f t="shared" si="4"/>
        <v>0</v>
      </c>
      <c r="G21" s="86">
        <f t="shared" ref="G21:G22" si="5">F21</f>
        <v>0</v>
      </c>
      <c r="H21" s="149"/>
    </row>
    <row r="22" spans="2:8" s="68" customFormat="1" ht="20.100000000000001" customHeight="1" x14ac:dyDescent="0.3">
      <c r="B22" s="202"/>
      <c r="C22" s="203"/>
      <c r="D22" s="67"/>
      <c r="E22" s="7"/>
      <c r="F22" s="85">
        <f t="shared" si="4"/>
        <v>0</v>
      </c>
      <c r="G22" s="86">
        <f t="shared" si="5"/>
        <v>0</v>
      </c>
      <c r="H22" s="149"/>
    </row>
    <row r="23" spans="2:8" ht="20.100000000000001" customHeight="1" x14ac:dyDescent="0.3">
      <c r="B23" s="206" t="s">
        <v>26</v>
      </c>
      <c r="C23" s="208"/>
      <c r="D23" s="65" t="s">
        <v>96</v>
      </c>
      <c r="E23" s="99" t="s">
        <v>43</v>
      </c>
      <c r="F23" s="98">
        <f>SUM(F24:F26)</f>
        <v>0</v>
      </c>
      <c r="G23" s="98">
        <f>SUM(G24:G26)</f>
        <v>0</v>
      </c>
    </row>
    <row r="24" spans="2:8" s="68" customFormat="1" ht="20.100000000000001" customHeight="1" x14ac:dyDescent="0.3">
      <c r="B24" s="202"/>
      <c r="C24" s="203"/>
      <c r="D24" s="67"/>
      <c r="E24" s="7"/>
      <c r="F24" s="85">
        <f>ROUND(IF(AND(B24&lt;&gt;"",E24&lt;&gt;""),D24*(1.5/12),0),3)</f>
        <v>0</v>
      </c>
      <c r="G24" s="86">
        <f>F24</f>
        <v>0</v>
      </c>
      <c r="H24" s="149"/>
    </row>
    <row r="25" spans="2:8" s="68" customFormat="1" ht="20.100000000000001" customHeight="1" x14ac:dyDescent="0.3">
      <c r="B25" s="202"/>
      <c r="C25" s="203"/>
      <c r="D25" s="67"/>
      <c r="E25" s="7"/>
      <c r="F25" s="85">
        <f t="shared" ref="F25:F26" si="6">ROUND(IF(AND(B25&lt;&gt;"",E25&lt;&gt;""),D25*(1.5/12),0),3)</f>
        <v>0</v>
      </c>
      <c r="G25" s="86">
        <f t="shared" ref="G25:G26" si="7">F25</f>
        <v>0</v>
      </c>
      <c r="H25" s="149"/>
    </row>
    <row r="26" spans="2:8" s="68" customFormat="1" ht="20.100000000000001" customHeight="1" x14ac:dyDescent="0.3">
      <c r="B26" s="202"/>
      <c r="C26" s="203"/>
      <c r="D26" s="67"/>
      <c r="E26" s="7"/>
      <c r="F26" s="85">
        <f t="shared" si="6"/>
        <v>0</v>
      </c>
      <c r="G26" s="86">
        <f t="shared" si="7"/>
        <v>0</v>
      </c>
      <c r="H26" s="149"/>
    </row>
    <row r="27" spans="2:8" ht="20.100000000000001" customHeight="1" x14ac:dyDescent="0.3">
      <c r="B27" s="223" t="s">
        <v>158</v>
      </c>
      <c r="C27" s="224"/>
      <c r="D27" s="224"/>
      <c r="E27" s="225"/>
      <c r="F27" s="97">
        <f>MIN(10,SUM(F28+F35))</f>
        <v>0</v>
      </c>
      <c r="G27" s="97">
        <f>MIN(10,SUM(G28+G35))</f>
        <v>0</v>
      </c>
    </row>
    <row r="28" spans="2:8" ht="20.100000000000001" customHeight="1" x14ac:dyDescent="0.3">
      <c r="B28" s="206" t="s">
        <v>27</v>
      </c>
      <c r="C28" s="207"/>
      <c r="D28" s="65" t="s">
        <v>42</v>
      </c>
      <c r="E28" s="99" t="s">
        <v>43</v>
      </c>
      <c r="F28" s="98">
        <f>SUM(F29:F34)</f>
        <v>0</v>
      </c>
      <c r="G28" s="98">
        <f>SUM(G29:G34)</f>
        <v>0</v>
      </c>
    </row>
    <row r="29" spans="2:8" s="68" customFormat="1" ht="20.100000000000001" customHeight="1" x14ac:dyDescent="0.3">
      <c r="B29" s="202"/>
      <c r="C29" s="203"/>
      <c r="D29" s="67"/>
      <c r="E29" s="7"/>
      <c r="F29" s="85">
        <f>ROUND(IF(AND(B29&lt;&gt;"",E29&lt;&gt;""),D29*(4),0),3)</f>
        <v>0</v>
      </c>
      <c r="G29" s="86">
        <f>F29</f>
        <v>0</v>
      </c>
      <c r="H29" s="149"/>
    </row>
    <row r="30" spans="2:8" s="68" customFormat="1" ht="20.100000000000001" customHeight="1" x14ac:dyDescent="0.3">
      <c r="B30" s="202"/>
      <c r="C30" s="203"/>
      <c r="D30" s="67"/>
      <c r="E30" s="7"/>
      <c r="F30" s="85">
        <f t="shared" ref="F30:F31" si="8">ROUND(IF(AND(B30&lt;&gt;"",E30&lt;&gt;""),D30*(4),0),3)</f>
        <v>0</v>
      </c>
      <c r="G30" s="86">
        <f t="shared" ref="G30:G31" si="9">F30</f>
        <v>0</v>
      </c>
      <c r="H30" s="149"/>
    </row>
    <row r="31" spans="2:8" s="68" customFormat="1" ht="20.100000000000001" customHeight="1" x14ac:dyDescent="0.3">
      <c r="B31" s="202"/>
      <c r="C31" s="203"/>
      <c r="D31" s="67"/>
      <c r="E31" s="7"/>
      <c r="F31" s="85">
        <f t="shared" si="8"/>
        <v>0</v>
      </c>
      <c r="G31" s="86">
        <f t="shared" si="9"/>
        <v>0</v>
      </c>
      <c r="H31" s="149"/>
    </row>
    <row r="32" spans="2:8" s="68" customFormat="1" ht="20.100000000000001" customHeight="1" x14ac:dyDescent="0.3">
      <c r="B32" s="202"/>
      <c r="C32" s="203"/>
      <c r="D32" s="67"/>
      <c r="E32" s="7"/>
      <c r="F32" s="85">
        <f t="shared" ref="F32" si="10">ROUND(IF(AND(B32&lt;&gt;"",E32&lt;&gt;""),D32*(4),0),3)</f>
        <v>0</v>
      </c>
      <c r="G32" s="86">
        <f t="shared" ref="G32" si="11">F32</f>
        <v>0</v>
      </c>
      <c r="H32" s="149"/>
    </row>
    <row r="33" spans="2:8" s="68" customFormat="1" ht="20.100000000000001" customHeight="1" x14ac:dyDescent="0.3">
      <c r="B33" s="202"/>
      <c r="C33" s="203"/>
      <c r="D33" s="67"/>
      <c r="E33" s="7"/>
      <c r="F33" s="85">
        <f t="shared" ref="F33:F34" si="12">ROUND(IF(AND(B33&lt;&gt;"",E33&lt;&gt;""),D33*(4),0),3)</f>
        <v>0</v>
      </c>
      <c r="G33" s="86">
        <f t="shared" ref="G33:G34" si="13">F33</f>
        <v>0</v>
      </c>
      <c r="H33" s="149"/>
    </row>
    <row r="34" spans="2:8" s="68" customFormat="1" ht="20.100000000000001" customHeight="1" x14ac:dyDescent="0.3">
      <c r="B34" s="202"/>
      <c r="C34" s="203"/>
      <c r="D34" s="67"/>
      <c r="E34" s="7"/>
      <c r="F34" s="85">
        <f t="shared" si="12"/>
        <v>0</v>
      </c>
      <c r="G34" s="86">
        <f t="shared" si="13"/>
        <v>0</v>
      </c>
      <c r="H34" s="149"/>
    </row>
    <row r="35" spans="2:8" ht="20.100000000000001" customHeight="1" x14ac:dyDescent="0.3">
      <c r="B35" s="206" t="s">
        <v>28</v>
      </c>
      <c r="C35" s="207"/>
      <c r="D35" s="65" t="s">
        <v>42</v>
      </c>
      <c r="E35" s="99" t="s">
        <v>43</v>
      </c>
      <c r="F35" s="98">
        <f>SUM(F36:F41)</f>
        <v>0</v>
      </c>
      <c r="G35" s="98">
        <f>SUM(G36:G41)</f>
        <v>0</v>
      </c>
    </row>
    <row r="36" spans="2:8" s="68" customFormat="1" ht="20.100000000000001" customHeight="1" x14ac:dyDescent="0.3">
      <c r="B36" s="202"/>
      <c r="C36" s="203"/>
      <c r="D36" s="67"/>
      <c r="E36" s="7"/>
      <c r="F36" s="85">
        <f>ROUND(IF(AND(B36&lt;&gt;"",E36&lt;&gt;""),D36*(2),0),3)</f>
        <v>0</v>
      </c>
      <c r="G36" s="86">
        <f>F36</f>
        <v>0</v>
      </c>
      <c r="H36" s="149"/>
    </row>
    <row r="37" spans="2:8" s="68" customFormat="1" ht="20.100000000000001" customHeight="1" x14ac:dyDescent="0.3">
      <c r="B37" s="202"/>
      <c r="C37" s="203"/>
      <c r="D37" s="67"/>
      <c r="E37" s="7"/>
      <c r="F37" s="85">
        <f t="shared" ref="F37:F38" si="14">ROUND(IF(AND(B37&lt;&gt;"",E37&lt;&gt;""),D37*(2),0),3)</f>
        <v>0</v>
      </c>
      <c r="G37" s="86">
        <f t="shared" ref="G37:G38" si="15">F37</f>
        <v>0</v>
      </c>
      <c r="H37" s="149"/>
    </row>
    <row r="38" spans="2:8" s="68" customFormat="1" ht="20.100000000000001" customHeight="1" x14ac:dyDescent="0.3">
      <c r="B38" s="202"/>
      <c r="C38" s="203"/>
      <c r="D38" s="67"/>
      <c r="E38" s="7"/>
      <c r="F38" s="85">
        <f t="shared" si="14"/>
        <v>0</v>
      </c>
      <c r="G38" s="86">
        <f t="shared" si="15"/>
        <v>0</v>
      </c>
      <c r="H38" s="149"/>
    </row>
    <row r="39" spans="2:8" s="68" customFormat="1" ht="20.100000000000001" customHeight="1" x14ac:dyDescent="0.3">
      <c r="B39" s="202"/>
      <c r="C39" s="203"/>
      <c r="D39" s="67"/>
      <c r="E39" s="7"/>
      <c r="F39" s="85">
        <f t="shared" ref="F39" si="16">ROUND(IF(AND(B39&lt;&gt;"",E39&lt;&gt;""),D39*(2),0),3)</f>
        <v>0</v>
      </c>
      <c r="G39" s="86">
        <f t="shared" ref="G39" si="17">F39</f>
        <v>0</v>
      </c>
      <c r="H39" s="149"/>
    </row>
    <row r="40" spans="2:8" s="68" customFormat="1" ht="20.100000000000001" customHeight="1" x14ac:dyDescent="0.3">
      <c r="B40" s="202"/>
      <c r="C40" s="203"/>
      <c r="D40" s="67"/>
      <c r="E40" s="7"/>
      <c r="F40" s="85">
        <f t="shared" ref="F40:F41" si="18">ROUND(IF(AND(B40&lt;&gt;"",E40&lt;&gt;""),D40*(2),0),3)</f>
        <v>0</v>
      </c>
      <c r="G40" s="86">
        <f t="shared" ref="G40:G41" si="19">F40</f>
        <v>0</v>
      </c>
      <c r="H40" s="149"/>
    </row>
    <row r="41" spans="2:8" s="68" customFormat="1" ht="20.100000000000001" customHeight="1" thickBot="1" x14ac:dyDescent="0.35">
      <c r="B41" s="211"/>
      <c r="C41" s="212"/>
      <c r="D41" s="69"/>
      <c r="E41" s="8"/>
      <c r="F41" s="88">
        <f t="shared" si="18"/>
        <v>0</v>
      </c>
      <c r="G41" s="86">
        <f t="shared" si="19"/>
        <v>0</v>
      </c>
      <c r="H41" s="149"/>
    </row>
    <row r="42" spans="2:8" ht="18.75" thickBot="1" x14ac:dyDescent="0.35">
      <c r="B42" s="190" t="s">
        <v>124</v>
      </c>
      <c r="C42" s="191"/>
      <c r="D42" s="191"/>
      <c r="E42" s="192"/>
    </row>
    <row r="43" spans="2:8" ht="30" customHeight="1" x14ac:dyDescent="0.3">
      <c r="B43" s="193"/>
      <c r="C43" s="194"/>
      <c r="D43" s="194"/>
      <c r="E43" s="195"/>
    </row>
    <row r="44" spans="2:8" ht="30" customHeight="1" x14ac:dyDescent="0.3">
      <c r="B44" s="196"/>
      <c r="C44" s="197"/>
      <c r="D44" s="197"/>
      <c r="E44" s="198"/>
    </row>
    <row r="45" spans="2:8" ht="30" customHeight="1" thickBot="1" x14ac:dyDescent="0.35">
      <c r="B45" s="199"/>
      <c r="C45" s="200"/>
      <c r="D45" s="200"/>
      <c r="E45" s="201"/>
    </row>
    <row r="46" spans="2:8" ht="30" customHeight="1" x14ac:dyDescent="0.3">
      <c r="B46" s="296" t="s">
        <v>157</v>
      </c>
      <c r="C46" s="296"/>
      <c r="D46" s="296"/>
      <c r="E46" s="296"/>
    </row>
  </sheetData>
  <sheetProtection algorithmName="SHA-512" hashValue="NOfsdYpj4ri7slOXsHpp6hcRPqTmRlbWspYtnmhU81fgc52zUTd12DF8eJmAOgLjo3aglZ5saiy08hQIQoR6dg==" saltValue="Gd1LyPvUsMkMfLbzEXEN1g==" spinCount="100000" sheet="1" insertRows="0" deleteRows="0" selectLockedCells="1"/>
  <mergeCells count="43">
    <mergeCell ref="B46:E46"/>
    <mergeCell ref="B29:C29"/>
    <mergeCell ref="B33:C33"/>
    <mergeCell ref="B36:C36"/>
    <mergeCell ref="B40:C40"/>
    <mergeCell ref="B20:C20"/>
    <mergeCell ref="B24:C24"/>
    <mergeCell ref="B32:C32"/>
    <mergeCell ref="B30:C30"/>
    <mergeCell ref="B31:C31"/>
    <mergeCell ref="B39:C39"/>
    <mergeCell ref="B37:C37"/>
    <mergeCell ref="B38:C38"/>
    <mergeCell ref="B10:E10"/>
    <mergeCell ref="B27:E27"/>
    <mergeCell ref="B21:C21"/>
    <mergeCell ref="B13:C13"/>
    <mergeCell ref="B14:C14"/>
    <mergeCell ref="B16:C16"/>
    <mergeCell ref="B17:C17"/>
    <mergeCell ref="B18:C18"/>
    <mergeCell ref="B12:C12"/>
    <mergeCell ref="C4:C5"/>
    <mergeCell ref="D4:E4"/>
    <mergeCell ref="G2:G5"/>
    <mergeCell ref="H2:H5"/>
    <mergeCell ref="F2:F5"/>
    <mergeCell ref="B42:E42"/>
    <mergeCell ref="B43:E45"/>
    <mergeCell ref="B22:C22"/>
    <mergeCell ref="B25:C25"/>
    <mergeCell ref="B7:C7"/>
    <mergeCell ref="B28:C28"/>
    <mergeCell ref="B35:C35"/>
    <mergeCell ref="B11:C11"/>
    <mergeCell ref="B15:C15"/>
    <mergeCell ref="B19:C19"/>
    <mergeCell ref="B23:C23"/>
    <mergeCell ref="B8:C8"/>
    <mergeCell ref="B9:C9"/>
    <mergeCell ref="B34:C34"/>
    <mergeCell ref="B26:C26"/>
    <mergeCell ref="B41:C41"/>
  </mergeCells>
  <dataValidations count="4">
    <dataValidation type="list" allowBlank="1" showInputMessage="1" showErrorMessage="1" promptTitle="Ayuda" prompt="Inserte SI o NO de la lista desplegable" sqref="D8:D9" xr:uid="{00000000-0002-0000-0200-000000000000}">
      <formula1>SI_NO</formula1>
    </dataValidation>
    <dataValidation type="list" allowBlank="1" showInputMessage="1" showErrorMessage="1" promptTitle="Ayuda:" prompt="Inserte SI o NO de la lista desplegable" sqref="D7" xr:uid="{00000000-0002-0000-0200-000001000000}">
      <formula1>SI_NO</formula1>
    </dataValidation>
    <dataValidation type="whole" allowBlank="1" showInputMessage="1" showErrorMessage="1" errorTitle="Corrija el dato" error="Por favor, introduzca un número entero" prompt="Introduzca un número entero" sqref="D12:D14 D16:D18 D20:D22 D24:D26" xr:uid="{00000000-0002-0000-0200-000002000000}">
      <formula1>0</formula1>
      <formula2>1000</formula2>
    </dataValidation>
    <dataValidation type="decimal" operator="greaterThanOrEqual" allowBlank="1" showInputMessage="1" showErrorMessage="1" errorTitle="Corrija el dato" error="Introduzca un número entero o decimal mayor o igual a 1" promptTitle="Introduzca número" prompt="Introduzca un número entero o decimal mayor o igual a 1" sqref="D29:D34 D36:D41" xr:uid="{F07A0A03-450E-4D35-A6E4-FA32EE2DFCD3}">
      <formula1>1</formula1>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82"/>
  <sheetViews>
    <sheetView workbookViewId="0">
      <selection activeCell="B10" sqref="B10:G10"/>
    </sheetView>
  </sheetViews>
  <sheetFormatPr baseColWidth="10" defaultColWidth="9.140625" defaultRowHeight="30" customHeight="1" x14ac:dyDescent="0.3"/>
  <cols>
    <col min="1" max="1" width="1.5703125" style="53" customWidth="1"/>
    <col min="2" max="2" width="40" style="66" customWidth="1"/>
    <col min="3" max="3" width="12" style="53" customWidth="1"/>
    <col min="4" max="4" width="14.85546875" style="53" customWidth="1"/>
    <col min="5" max="5" width="14.5703125" style="53" customWidth="1"/>
    <col min="6" max="6" width="26.85546875" style="53" customWidth="1"/>
    <col min="7" max="7" width="14" style="53" customWidth="1"/>
    <col min="8" max="8" width="13.5703125" style="53" customWidth="1"/>
    <col min="9" max="9" width="23.140625" style="53" customWidth="1"/>
    <col min="10" max="10" width="12.28515625" style="53" customWidth="1"/>
    <col min="11" max="11" width="16.140625" style="53" customWidth="1"/>
    <col min="12" max="12" width="14.5703125" style="53" hidden="1" customWidth="1"/>
    <col min="13" max="13" width="14.140625" style="53" hidden="1" customWidth="1"/>
    <col min="14" max="14" width="14.140625" style="143" hidden="1" customWidth="1"/>
    <col min="15" max="15" width="18.42578125" style="143" hidden="1" customWidth="1"/>
    <col min="16" max="16384" width="9.140625" style="53"/>
  </cols>
  <sheetData>
    <row r="1" spans="2:15" ht="11.25" customHeight="1" thickBot="1" x14ac:dyDescent="0.35">
      <c r="B1" s="53"/>
    </row>
    <row r="2" spans="2:15" ht="30" customHeight="1" x14ac:dyDescent="0.3">
      <c r="B2" s="55"/>
      <c r="C2" s="257" t="s">
        <v>0</v>
      </c>
      <c r="D2" s="257"/>
      <c r="E2" s="257"/>
      <c r="F2" s="257"/>
      <c r="G2" s="257"/>
      <c r="H2" s="257"/>
      <c r="I2" s="257"/>
      <c r="J2" s="257"/>
      <c r="K2" s="258"/>
      <c r="L2" s="184" t="s">
        <v>115</v>
      </c>
      <c r="M2" s="217" t="s">
        <v>116</v>
      </c>
    </row>
    <row r="3" spans="2:15" ht="18.75" customHeight="1" x14ac:dyDescent="0.3">
      <c r="B3" s="58"/>
      <c r="C3" s="259" t="s">
        <v>107</v>
      </c>
      <c r="D3" s="259"/>
      <c r="E3" s="259"/>
      <c r="F3" s="259"/>
      <c r="G3" s="259"/>
      <c r="H3" s="259"/>
      <c r="I3" s="259"/>
      <c r="J3" s="259"/>
      <c r="K3" s="260"/>
      <c r="L3" s="185"/>
      <c r="M3" s="218"/>
    </row>
    <row r="4" spans="2:15" ht="17.25" customHeight="1" x14ac:dyDescent="0.3">
      <c r="B4" s="58"/>
      <c r="C4" s="261" t="str">
        <f>CONCATENATE(IF(SOL_NOMBRE&lt;&gt;"",UPPER(SOL_NOMBRE),"")," ",UPPER(SOL_APELLIDOS),IF(SOL_NIF&lt;&gt;"", CONCATENATE(" ( ",    SOL_NIF," ) "),""))</f>
        <v xml:space="preserve"> </v>
      </c>
      <c r="D4" s="261"/>
      <c r="E4" s="261"/>
      <c r="F4" s="261"/>
      <c r="G4" s="261"/>
      <c r="H4" s="114"/>
      <c r="I4" s="115" t="str">
        <f>IF( AND(SOL_FECHA_INI&lt;&gt;"",SOL_FECHA_FIN&lt;&gt;""),"Intervalo de fechas evaluable","")</f>
        <v/>
      </c>
      <c r="J4" s="115"/>
      <c r="K4" s="116"/>
      <c r="L4" s="185"/>
      <c r="M4" s="218"/>
    </row>
    <row r="5" spans="2:15" ht="15.75" customHeight="1" thickBot="1" x14ac:dyDescent="0.35">
      <c r="B5" s="58"/>
      <c r="C5" s="262"/>
      <c r="D5" s="262"/>
      <c r="E5" s="262"/>
      <c r="F5" s="262"/>
      <c r="G5" s="262"/>
      <c r="H5" s="117"/>
      <c r="I5" s="118" t="str">
        <f>IF(ISBLANK(SOL_FECHA_INI),"",SOL_FECHA_INI)</f>
        <v/>
      </c>
      <c r="J5" s="118" t="str">
        <f>IF(ISBLANK(SOL_FECHA_FIN),"",SOL_FECHA_FIN+365)</f>
        <v/>
      </c>
      <c r="K5" s="119"/>
      <c r="L5" s="186"/>
      <c r="M5" s="219"/>
    </row>
    <row r="6" spans="2:15" s="64" customFormat="1" ht="38.25" customHeight="1" thickBot="1" x14ac:dyDescent="0.35">
      <c r="B6" s="72" t="s">
        <v>10</v>
      </c>
      <c r="C6" s="73"/>
      <c r="D6" s="73"/>
      <c r="E6" s="73"/>
      <c r="F6" s="73"/>
      <c r="G6" s="73"/>
      <c r="H6" s="73"/>
      <c r="I6" s="73"/>
      <c r="J6" s="73"/>
      <c r="K6" s="74"/>
      <c r="L6" s="135">
        <f>SUM(L7+L35+L49+L56)</f>
        <v>0</v>
      </c>
      <c r="M6" s="136">
        <f>SUM(M7+M35+M49+M56)</f>
        <v>0</v>
      </c>
      <c r="N6" s="151"/>
      <c r="O6" s="151"/>
    </row>
    <row r="7" spans="2:15" s="64" customFormat="1" ht="43.5" customHeight="1" thickBot="1" x14ac:dyDescent="0.35">
      <c r="B7" s="270" t="s">
        <v>77</v>
      </c>
      <c r="C7" s="271"/>
      <c r="D7" s="271"/>
      <c r="E7" s="271"/>
      <c r="F7" s="271"/>
      <c r="G7" s="271"/>
      <c r="H7" s="271"/>
      <c r="I7" s="271"/>
      <c r="J7" s="271"/>
      <c r="K7" s="272"/>
      <c r="L7" s="94">
        <f>SUM(L8+L13+L21)</f>
        <v>0</v>
      </c>
      <c r="M7" s="94">
        <f>SUM(M8+M13+M21)</f>
        <v>0</v>
      </c>
      <c r="N7" s="151"/>
      <c r="O7" s="151"/>
    </row>
    <row r="8" spans="2:15" s="64" customFormat="1" ht="21" customHeight="1" x14ac:dyDescent="0.25">
      <c r="B8" s="263" t="s">
        <v>64</v>
      </c>
      <c r="C8" s="264"/>
      <c r="D8" s="264"/>
      <c r="E8" s="264"/>
      <c r="F8" s="264"/>
      <c r="G8" s="264"/>
      <c r="H8" s="264"/>
      <c r="I8" s="264"/>
      <c r="J8" s="264"/>
      <c r="K8" s="265"/>
      <c r="L8" s="273">
        <f>SUM(L10:L12)</f>
        <v>0</v>
      </c>
      <c r="M8" s="273">
        <f>SUM(M10:M12)</f>
        <v>0</v>
      </c>
      <c r="N8" s="266" t="s">
        <v>123</v>
      </c>
      <c r="O8" s="267"/>
    </row>
    <row r="9" spans="2:15" ht="27.75" customHeight="1" x14ac:dyDescent="0.25">
      <c r="B9" s="255" t="s">
        <v>11</v>
      </c>
      <c r="C9" s="256"/>
      <c r="D9" s="256"/>
      <c r="E9" s="256"/>
      <c r="F9" s="256"/>
      <c r="G9" s="256"/>
      <c r="H9" s="256" t="s">
        <v>15</v>
      </c>
      <c r="I9" s="256"/>
      <c r="J9" s="75" t="s">
        <v>12</v>
      </c>
      <c r="K9" s="81" t="s">
        <v>13</v>
      </c>
      <c r="L9" s="273"/>
      <c r="M9" s="273"/>
      <c r="N9" s="268"/>
      <c r="O9" s="269"/>
    </row>
    <row r="10" spans="2:15" s="68" customFormat="1" ht="20.100000000000001" customHeight="1" x14ac:dyDescent="0.3">
      <c r="B10" s="234"/>
      <c r="C10" s="235"/>
      <c r="D10" s="235"/>
      <c r="E10" s="235"/>
      <c r="F10" s="235"/>
      <c r="G10" s="236"/>
      <c r="H10" s="237"/>
      <c r="I10" s="238"/>
      <c r="J10" s="49"/>
      <c r="K10" s="7"/>
      <c r="L10" s="85">
        <f>IF(AND(B10&lt;&gt;"",K10&lt;&gt;""),0.5,0)</f>
        <v>0</v>
      </c>
      <c r="M10" s="86">
        <f>L10</f>
        <v>0</v>
      </c>
      <c r="N10" s="232"/>
      <c r="O10" s="233"/>
    </row>
    <row r="11" spans="2:15" s="68" customFormat="1" ht="20.100000000000001" customHeight="1" x14ac:dyDescent="0.3">
      <c r="B11" s="234"/>
      <c r="C11" s="235"/>
      <c r="D11" s="235"/>
      <c r="E11" s="235"/>
      <c r="F11" s="235"/>
      <c r="G11" s="236"/>
      <c r="H11" s="237"/>
      <c r="I11" s="238"/>
      <c r="J11" s="49"/>
      <c r="K11" s="7"/>
      <c r="L11" s="85">
        <f t="shared" ref="L11" si="0">IF(AND(B11&lt;&gt;"",K11&lt;&gt;""),0.5,0)</f>
        <v>0</v>
      </c>
      <c r="M11" s="86">
        <f t="shared" ref="M11" si="1">L11</f>
        <v>0</v>
      </c>
      <c r="N11" s="232"/>
      <c r="O11" s="233"/>
    </row>
    <row r="12" spans="2:15" s="68" customFormat="1" ht="20.100000000000001" customHeight="1" thickBot="1" x14ac:dyDescent="0.35">
      <c r="B12" s="234"/>
      <c r="C12" s="235"/>
      <c r="D12" s="235"/>
      <c r="E12" s="235"/>
      <c r="F12" s="235"/>
      <c r="G12" s="236"/>
      <c r="H12" s="237"/>
      <c r="I12" s="238"/>
      <c r="J12" s="49"/>
      <c r="K12" s="51"/>
      <c r="L12" s="85">
        <f t="shared" ref="L12" si="2">IF(AND(B12&lt;&gt;"",K12&lt;&gt;""),0.5,0)</f>
        <v>0</v>
      </c>
      <c r="M12" s="86">
        <f t="shared" ref="M12" si="3">L12</f>
        <v>0</v>
      </c>
      <c r="N12" s="232"/>
      <c r="O12" s="233"/>
    </row>
    <row r="13" spans="2:15" s="64" customFormat="1" ht="23.25" customHeight="1" x14ac:dyDescent="0.3">
      <c r="B13" s="76" t="s">
        <v>44</v>
      </c>
      <c r="C13" s="77"/>
      <c r="D13" s="77"/>
      <c r="E13" s="77"/>
      <c r="F13" s="77"/>
      <c r="G13" s="77"/>
      <c r="H13" s="77"/>
      <c r="I13" s="77"/>
      <c r="J13" s="77"/>
      <c r="K13" s="78"/>
      <c r="L13" s="241">
        <f>SUM(L15:L20)</f>
        <v>0</v>
      </c>
      <c r="M13" s="241">
        <f>SUM(M15:M20)</f>
        <v>0</v>
      </c>
      <c r="N13" s="151"/>
      <c r="O13" s="151"/>
    </row>
    <row r="14" spans="2:15" ht="27.75" customHeight="1" x14ac:dyDescent="0.3">
      <c r="B14" s="255" t="s">
        <v>11</v>
      </c>
      <c r="C14" s="256"/>
      <c r="D14" s="256"/>
      <c r="E14" s="256"/>
      <c r="F14" s="256"/>
      <c r="G14" s="79" t="s">
        <v>14</v>
      </c>
      <c r="H14" s="256" t="s">
        <v>15</v>
      </c>
      <c r="I14" s="256"/>
      <c r="J14" s="75" t="s">
        <v>12</v>
      </c>
      <c r="K14" s="81" t="s">
        <v>13</v>
      </c>
      <c r="L14" s="240"/>
      <c r="M14" s="240"/>
    </row>
    <row r="15" spans="2:15" s="68" customFormat="1" ht="20.100000000000001" customHeight="1" x14ac:dyDescent="0.3">
      <c r="B15" s="234"/>
      <c r="C15" s="235"/>
      <c r="D15" s="235"/>
      <c r="E15" s="235"/>
      <c r="F15" s="236"/>
      <c r="G15" s="124"/>
      <c r="H15" s="237"/>
      <c r="I15" s="238"/>
      <c r="J15" s="49"/>
      <c r="K15" s="7"/>
      <c r="L15" s="85">
        <f>IF(AND(B15&lt;&gt;"",K15&lt;&gt;""),0.1,0)</f>
        <v>0</v>
      </c>
      <c r="M15" s="86">
        <f>L15</f>
        <v>0</v>
      </c>
      <c r="N15" s="232"/>
      <c r="O15" s="233"/>
    </row>
    <row r="16" spans="2:15" s="68" customFormat="1" ht="20.100000000000001" customHeight="1" x14ac:dyDescent="0.3">
      <c r="B16" s="234"/>
      <c r="C16" s="235"/>
      <c r="D16" s="235"/>
      <c r="E16" s="235"/>
      <c r="F16" s="236"/>
      <c r="G16" s="124"/>
      <c r="H16" s="237"/>
      <c r="I16" s="238"/>
      <c r="J16" s="49"/>
      <c r="K16" s="7"/>
      <c r="L16" s="85">
        <f t="shared" ref="L16:L17" si="4">IF(AND(B16&lt;&gt;"",K16&lt;&gt;""),0.1,0)</f>
        <v>0</v>
      </c>
      <c r="M16" s="86">
        <f t="shared" ref="M16:M17" si="5">L16</f>
        <v>0</v>
      </c>
      <c r="N16" s="232"/>
      <c r="O16" s="233"/>
    </row>
    <row r="17" spans="2:15" s="68" customFormat="1" ht="20.100000000000001" customHeight="1" x14ac:dyDescent="0.3">
      <c r="B17" s="234"/>
      <c r="C17" s="235"/>
      <c r="D17" s="235"/>
      <c r="E17" s="235"/>
      <c r="F17" s="236"/>
      <c r="G17" s="124"/>
      <c r="H17" s="237"/>
      <c r="I17" s="238"/>
      <c r="J17" s="49"/>
      <c r="K17" s="7"/>
      <c r="L17" s="85">
        <f t="shared" si="4"/>
        <v>0</v>
      </c>
      <c r="M17" s="86">
        <f t="shared" si="5"/>
        <v>0</v>
      </c>
      <c r="N17" s="232"/>
      <c r="O17" s="233"/>
    </row>
    <row r="18" spans="2:15" s="68" customFormat="1" ht="20.100000000000001" customHeight="1" x14ac:dyDescent="0.3">
      <c r="B18" s="234"/>
      <c r="C18" s="235"/>
      <c r="D18" s="235"/>
      <c r="E18" s="235"/>
      <c r="F18" s="236"/>
      <c r="G18" s="124"/>
      <c r="H18" s="237"/>
      <c r="I18" s="238"/>
      <c r="J18" s="49"/>
      <c r="K18" s="7"/>
      <c r="L18" s="85">
        <f t="shared" ref="L18" si="6">IF(AND(B18&lt;&gt;"",K18&lt;&gt;""),0.1,0)</f>
        <v>0</v>
      </c>
      <c r="M18" s="86">
        <f t="shared" ref="M18" si="7">L18</f>
        <v>0</v>
      </c>
      <c r="N18" s="232"/>
      <c r="O18" s="233"/>
    </row>
    <row r="19" spans="2:15" s="68" customFormat="1" ht="20.100000000000001" customHeight="1" x14ac:dyDescent="0.3">
      <c r="B19" s="234"/>
      <c r="C19" s="235"/>
      <c r="D19" s="235"/>
      <c r="E19" s="235"/>
      <c r="F19" s="236"/>
      <c r="G19" s="124"/>
      <c r="H19" s="237"/>
      <c r="I19" s="238"/>
      <c r="J19" s="49"/>
      <c r="K19" s="7"/>
      <c r="L19" s="85">
        <f t="shared" ref="L19:L20" si="8">IF(AND(B19&lt;&gt;"",K19&lt;&gt;""),0.1,0)</f>
        <v>0</v>
      </c>
      <c r="M19" s="86">
        <f t="shared" ref="M19:M20" si="9">L19</f>
        <v>0</v>
      </c>
      <c r="N19" s="232"/>
      <c r="O19" s="233"/>
    </row>
    <row r="20" spans="2:15" s="68" customFormat="1" ht="20.100000000000001" customHeight="1" thickBot="1" x14ac:dyDescent="0.35">
      <c r="B20" s="234"/>
      <c r="C20" s="235"/>
      <c r="D20" s="235"/>
      <c r="E20" s="235"/>
      <c r="F20" s="236"/>
      <c r="G20" s="124"/>
      <c r="H20" s="237"/>
      <c r="I20" s="238"/>
      <c r="J20" s="49"/>
      <c r="K20" s="7"/>
      <c r="L20" s="85">
        <f t="shared" si="8"/>
        <v>0</v>
      </c>
      <c r="M20" s="86">
        <f t="shared" si="9"/>
        <v>0</v>
      </c>
      <c r="N20" s="232"/>
      <c r="O20" s="233"/>
    </row>
    <row r="21" spans="2:15" s="80" customFormat="1" ht="64.5" customHeight="1" x14ac:dyDescent="0.25">
      <c r="B21" s="263" t="s">
        <v>114</v>
      </c>
      <c r="C21" s="264"/>
      <c r="D21" s="264"/>
      <c r="E21" s="264"/>
      <c r="F21" s="264"/>
      <c r="G21" s="264"/>
      <c r="H21" s="264"/>
      <c r="I21" s="264"/>
      <c r="J21" s="264"/>
      <c r="K21" s="265"/>
      <c r="L21" s="241">
        <f>SUM(L23:L34)</f>
        <v>0</v>
      </c>
      <c r="M21" s="241">
        <f>SUM(M23:M34)</f>
        <v>0</v>
      </c>
      <c r="N21" s="152"/>
      <c r="O21" s="152"/>
    </row>
    <row r="22" spans="2:15" ht="27.75" customHeight="1" x14ac:dyDescent="0.3">
      <c r="B22" s="255" t="s">
        <v>11</v>
      </c>
      <c r="C22" s="256"/>
      <c r="D22" s="256"/>
      <c r="E22" s="256"/>
      <c r="F22" s="75" t="s">
        <v>79</v>
      </c>
      <c r="G22" s="256" t="s">
        <v>97</v>
      </c>
      <c r="H22" s="256"/>
      <c r="I22" s="79" t="s">
        <v>15</v>
      </c>
      <c r="J22" s="79" t="s">
        <v>12</v>
      </c>
      <c r="K22" s="81" t="s">
        <v>13</v>
      </c>
      <c r="L22" s="240"/>
      <c r="M22" s="240"/>
    </row>
    <row r="23" spans="2:15" s="68" customFormat="1" ht="20.100000000000001" customHeight="1" x14ac:dyDescent="0.3">
      <c r="B23" s="246"/>
      <c r="C23" s="247"/>
      <c r="D23" s="247"/>
      <c r="E23" s="247"/>
      <c r="F23" s="142"/>
      <c r="G23" s="247"/>
      <c r="H23" s="247"/>
      <c r="I23" s="142"/>
      <c r="J23" s="14"/>
      <c r="K23" s="7"/>
      <c r="L23" s="85">
        <f>ROUND(IF(OR(B23="",K23=""),0,(VLOOKUP(F23,MCUARTILES_ARTICULOS,2,FALSE)/VLOOKUP(G23,MPOSICION_AUTOR,2,FALSE))),3)</f>
        <v>0</v>
      </c>
      <c r="M23" s="86">
        <f>L23</f>
        <v>0</v>
      </c>
      <c r="N23" s="232"/>
      <c r="O23" s="233"/>
    </row>
    <row r="24" spans="2:15" s="68" customFormat="1" ht="20.100000000000001" customHeight="1" x14ac:dyDescent="0.3">
      <c r="B24" s="246"/>
      <c r="C24" s="247"/>
      <c r="D24" s="247"/>
      <c r="E24" s="247"/>
      <c r="F24" s="142"/>
      <c r="G24" s="247"/>
      <c r="H24" s="247"/>
      <c r="I24" s="142"/>
      <c r="J24" s="14"/>
      <c r="K24" s="7"/>
      <c r="L24" s="85">
        <f t="shared" ref="L24:L33" si="10">ROUND(IF(OR(B24="",K24=""),0,(VLOOKUP(F24,MCUARTILES_ARTICULOS,2,FALSE)/VLOOKUP(G24,MPOSICION_AUTOR,2,FALSE))),3)</f>
        <v>0</v>
      </c>
      <c r="M24" s="86">
        <f t="shared" ref="M24:M34" si="11">L24</f>
        <v>0</v>
      </c>
      <c r="N24" s="232"/>
      <c r="O24" s="233"/>
    </row>
    <row r="25" spans="2:15" s="68" customFormat="1" ht="20.100000000000001" customHeight="1" x14ac:dyDescent="0.3">
      <c r="B25" s="246"/>
      <c r="C25" s="247"/>
      <c r="D25" s="247"/>
      <c r="E25" s="247"/>
      <c r="F25" s="142"/>
      <c r="G25" s="247"/>
      <c r="H25" s="247"/>
      <c r="I25" s="142"/>
      <c r="J25" s="14"/>
      <c r="K25" s="7"/>
      <c r="L25" s="85">
        <f t="shared" si="10"/>
        <v>0</v>
      </c>
      <c r="M25" s="86">
        <f t="shared" si="11"/>
        <v>0</v>
      </c>
      <c r="N25" s="232"/>
      <c r="O25" s="233"/>
    </row>
    <row r="26" spans="2:15" s="68" customFormat="1" ht="20.100000000000001" customHeight="1" x14ac:dyDescent="0.3">
      <c r="B26" s="246"/>
      <c r="C26" s="247"/>
      <c r="D26" s="247"/>
      <c r="E26" s="247"/>
      <c r="F26" s="142"/>
      <c r="G26" s="247"/>
      <c r="H26" s="247"/>
      <c r="I26" s="142"/>
      <c r="J26" s="14"/>
      <c r="K26" s="7"/>
      <c r="L26" s="85">
        <f t="shared" si="10"/>
        <v>0</v>
      </c>
      <c r="M26" s="86">
        <f t="shared" si="11"/>
        <v>0</v>
      </c>
      <c r="N26" s="232"/>
      <c r="O26" s="233"/>
    </row>
    <row r="27" spans="2:15" s="68" customFormat="1" ht="20.100000000000001" customHeight="1" x14ac:dyDescent="0.3">
      <c r="B27" s="246"/>
      <c r="C27" s="247"/>
      <c r="D27" s="247"/>
      <c r="E27" s="247"/>
      <c r="F27" s="142"/>
      <c r="G27" s="247"/>
      <c r="H27" s="247"/>
      <c r="I27" s="142"/>
      <c r="J27" s="14"/>
      <c r="K27" s="7"/>
      <c r="L27" s="85">
        <f t="shared" si="10"/>
        <v>0</v>
      </c>
      <c r="M27" s="86">
        <f t="shared" si="11"/>
        <v>0</v>
      </c>
      <c r="N27" s="232"/>
      <c r="O27" s="233"/>
    </row>
    <row r="28" spans="2:15" s="68" customFormat="1" ht="20.100000000000001" customHeight="1" x14ac:dyDescent="0.3">
      <c r="B28" s="246"/>
      <c r="C28" s="247"/>
      <c r="D28" s="247"/>
      <c r="E28" s="247"/>
      <c r="F28" s="142"/>
      <c r="G28" s="247"/>
      <c r="H28" s="247"/>
      <c r="I28" s="142"/>
      <c r="J28" s="14"/>
      <c r="K28" s="7"/>
      <c r="L28" s="85">
        <f t="shared" ref="L28:L30" si="12">ROUND(IF(OR(B28="",K28=""),0,(VLOOKUP(F28,MCUARTILES_ARTICULOS,2,FALSE)/VLOOKUP(G28,MPOSICION_AUTOR,2,FALSE))),3)</f>
        <v>0</v>
      </c>
      <c r="M28" s="86">
        <f t="shared" ref="M28:M30" si="13">L28</f>
        <v>0</v>
      </c>
      <c r="N28" s="232"/>
      <c r="O28" s="233"/>
    </row>
    <row r="29" spans="2:15" s="68" customFormat="1" ht="20.100000000000001" customHeight="1" x14ac:dyDescent="0.3">
      <c r="B29" s="246"/>
      <c r="C29" s="247"/>
      <c r="D29" s="247"/>
      <c r="E29" s="247"/>
      <c r="F29" s="142"/>
      <c r="G29" s="247"/>
      <c r="H29" s="247"/>
      <c r="I29" s="142"/>
      <c r="J29" s="14"/>
      <c r="K29" s="7"/>
      <c r="L29" s="85">
        <f t="shared" ref="L29" si="14">ROUND(IF(OR(B29="",K29=""),0,(VLOOKUP(F29,MCUARTILES_ARTICULOS,2,FALSE)/VLOOKUP(G29,MPOSICION_AUTOR,2,FALSE))),3)</f>
        <v>0</v>
      </c>
      <c r="M29" s="86">
        <f t="shared" ref="M29" si="15">L29</f>
        <v>0</v>
      </c>
      <c r="N29" s="232"/>
      <c r="O29" s="233"/>
    </row>
    <row r="30" spans="2:15" s="68" customFormat="1" ht="20.100000000000001" customHeight="1" x14ac:dyDescent="0.3">
      <c r="B30" s="246"/>
      <c r="C30" s="247"/>
      <c r="D30" s="247"/>
      <c r="E30" s="247"/>
      <c r="F30" s="142"/>
      <c r="G30" s="247"/>
      <c r="H30" s="247"/>
      <c r="I30" s="142"/>
      <c r="J30" s="14"/>
      <c r="K30" s="7"/>
      <c r="L30" s="85">
        <f t="shared" si="12"/>
        <v>0</v>
      </c>
      <c r="M30" s="86">
        <f t="shared" si="13"/>
        <v>0</v>
      </c>
      <c r="N30" s="232"/>
      <c r="O30" s="233"/>
    </row>
    <row r="31" spans="2:15" s="68" customFormat="1" ht="20.100000000000001" customHeight="1" x14ac:dyDescent="0.3">
      <c r="B31" s="246"/>
      <c r="C31" s="247"/>
      <c r="D31" s="247"/>
      <c r="E31" s="247"/>
      <c r="F31" s="142"/>
      <c r="G31" s="247"/>
      <c r="H31" s="247"/>
      <c r="I31" s="142"/>
      <c r="J31" s="14"/>
      <c r="K31" s="7"/>
      <c r="L31" s="85">
        <f t="shared" si="10"/>
        <v>0</v>
      </c>
      <c r="M31" s="86">
        <f t="shared" si="11"/>
        <v>0</v>
      </c>
      <c r="N31" s="232"/>
      <c r="O31" s="233"/>
    </row>
    <row r="32" spans="2:15" s="68" customFormat="1" ht="20.100000000000001" customHeight="1" x14ac:dyDescent="0.3">
      <c r="B32" s="246"/>
      <c r="C32" s="247"/>
      <c r="D32" s="247"/>
      <c r="E32" s="247"/>
      <c r="F32" s="142"/>
      <c r="G32" s="247"/>
      <c r="H32" s="247"/>
      <c r="I32" s="142"/>
      <c r="J32" s="14"/>
      <c r="K32" s="7"/>
      <c r="L32" s="85">
        <f t="shared" si="10"/>
        <v>0</v>
      </c>
      <c r="M32" s="86">
        <f t="shared" si="11"/>
        <v>0</v>
      </c>
      <c r="N32" s="232"/>
      <c r="O32" s="233"/>
    </row>
    <row r="33" spans="2:15" s="68" customFormat="1" ht="20.100000000000001" customHeight="1" x14ac:dyDescent="0.3">
      <c r="B33" s="246"/>
      <c r="C33" s="247"/>
      <c r="D33" s="247"/>
      <c r="E33" s="247"/>
      <c r="F33" s="142"/>
      <c r="G33" s="247"/>
      <c r="H33" s="247"/>
      <c r="I33" s="142"/>
      <c r="J33" s="14"/>
      <c r="K33" s="7"/>
      <c r="L33" s="85">
        <f t="shared" si="10"/>
        <v>0</v>
      </c>
      <c r="M33" s="86">
        <f t="shared" si="11"/>
        <v>0</v>
      </c>
      <c r="N33" s="232"/>
      <c r="O33" s="233"/>
    </row>
    <row r="34" spans="2:15" s="68" customFormat="1" ht="20.100000000000001" customHeight="1" thickBot="1" x14ac:dyDescent="0.35">
      <c r="B34" s="246"/>
      <c r="C34" s="247"/>
      <c r="D34" s="247"/>
      <c r="E34" s="247"/>
      <c r="F34" s="142"/>
      <c r="G34" s="247"/>
      <c r="H34" s="247"/>
      <c r="I34" s="142"/>
      <c r="J34" s="14"/>
      <c r="K34" s="7"/>
      <c r="L34" s="87">
        <f>ROUND(IF(OR(B34="",K34=""),0,(VLOOKUP(F34,MCUARTILES_ARTICULOS,2,FALSE)/VLOOKUP(G34,MPOSICION_AUTOR,2,FALSE))),3)</f>
        <v>0</v>
      </c>
      <c r="M34" s="86">
        <f t="shared" si="11"/>
        <v>0</v>
      </c>
      <c r="N34" s="232"/>
      <c r="O34" s="233"/>
    </row>
    <row r="35" spans="2:15" ht="42.75" customHeight="1" x14ac:dyDescent="0.3">
      <c r="B35" s="285" t="s">
        <v>65</v>
      </c>
      <c r="C35" s="286"/>
      <c r="D35" s="286"/>
      <c r="E35" s="286"/>
      <c r="F35" s="286"/>
      <c r="G35" s="286"/>
      <c r="H35" s="286"/>
      <c r="I35" s="286"/>
      <c r="J35" s="286"/>
      <c r="K35" s="287"/>
      <c r="L35" s="94">
        <f>SUM(L36+L44)</f>
        <v>0</v>
      </c>
      <c r="M35" s="94">
        <f>SUM(M36+M44)</f>
        <v>0</v>
      </c>
      <c r="N35" s="151"/>
      <c r="O35" s="151"/>
    </row>
    <row r="36" spans="2:15" s="64" customFormat="1" ht="23.25" customHeight="1" x14ac:dyDescent="0.3">
      <c r="B36" s="288" t="s">
        <v>66</v>
      </c>
      <c r="C36" s="289"/>
      <c r="D36" s="289"/>
      <c r="E36" s="289"/>
      <c r="F36" s="289"/>
      <c r="G36" s="82"/>
      <c r="H36" s="82"/>
      <c r="I36" s="82"/>
      <c r="J36" s="82"/>
      <c r="K36" s="84"/>
      <c r="L36" s="239">
        <f>SUM(L38:L43)</f>
        <v>0</v>
      </c>
      <c r="M36" s="239">
        <f>SUM(M38:M43)</f>
        <v>0</v>
      </c>
      <c r="N36" s="143"/>
      <c r="O36" s="143"/>
    </row>
    <row r="37" spans="2:15" ht="30" customHeight="1" x14ac:dyDescent="0.3">
      <c r="B37" s="255" t="s">
        <v>68</v>
      </c>
      <c r="C37" s="256"/>
      <c r="D37" s="256"/>
      <c r="E37" s="256"/>
      <c r="F37" s="256"/>
      <c r="G37" s="256" t="s">
        <v>108</v>
      </c>
      <c r="H37" s="256"/>
      <c r="I37" s="256"/>
      <c r="J37" s="79" t="s">
        <v>12</v>
      </c>
      <c r="K37" s="81" t="s">
        <v>13</v>
      </c>
      <c r="L37" s="240"/>
      <c r="M37" s="240"/>
    </row>
    <row r="38" spans="2:15" s="68" customFormat="1" ht="20.100000000000001" customHeight="1" x14ac:dyDescent="0.3">
      <c r="B38" s="244"/>
      <c r="C38" s="243"/>
      <c r="D38" s="243"/>
      <c r="E38" s="243"/>
      <c r="F38" s="245"/>
      <c r="G38" s="242"/>
      <c r="H38" s="243"/>
      <c r="I38" s="243"/>
      <c r="J38" s="50"/>
      <c r="K38" s="6"/>
      <c r="L38" s="85">
        <f>IF(AND(B38&lt;&gt;"",K38&lt;&gt;""),0.5,0)</f>
        <v>0</v>
      </c>
      <c r="M38" s="86">
        <f>L38</f>
        <v>0</v>
      </c>
      <c r="N38" s="232"/>
      <c r="O38" s="233"/>
    </row>
    <row r="39" spans="2:15" s="68" customFormat="1" ht="20.100000000000001" customHeight="1" x14ac:dyDescent="0.3">
      <c r="B39" s="244"/>
      <c r="C39" s="243"/>
      <c r="D39" s="243"/>
      <c r="E39" s="243"/>
      <c r="F39" s="245"/>
      <c r="G39" s="242"/>
      <c r="H39" s="243"/>
      <c r="I39" s="243"/>
      <c r="J39" s="50"/>
      <c r="K39" s="6"/>
      <c r="L39" s="85">
        <f t="shared" ref="L39:L40" si="16">IF(AND(B39&lt;&gt;"",K39&lt;&gt;""),0.5,0)</f>
        <v>0</v>
      </c>
      <c r="M39" s="86">
        <f t="shared" ref="M39:M40" si="17">L39</f>
        <v>0</v>
      </c>
      <c r="N39" s="232"/>
      <c r="O39" s="233"/>
    </row>
    <row r="40" spans="2:15" s="68" customFormat="1" ht="20.100000000000001" customHeight="1" x14ac:dyDescent="0.3">
      <c r="B40" s="244"/>
      <c r="C40" s="243"/>
      <c r="D40" s="243"/>
      <c r="E40" s="243"/>
      <c r="F40" s="245"/>
      <c r="G40" s="242"/>
      <c r="H40" s="243"/>
      <c r="I40" s="243"/>
      <c r="J40" s="50"/>
      <c r="K40" s="6"/>
      <c r="L40" s="85">
        <f t="shared" si="16"/>
        <v>0</v>
      </c>
      <c r="M40" s="86">
        <f t="shared" si="17"/>
        <v>0</v>
      </c>
      <c r="N40" s="232"/>
      <c r="O40" s="233"/>
    </row>
    <row r="41" spans="2:15" s="68" customFormat="1" ht="20.100000000000001" customHeight="1" x14ac:dyDescent="0.3">
      <c r="B41" s="244"/>
      <c r="C41" s="243"/>
      <c r="D41" s="243"/>
      <c r="E41" s="243"/>
      <c r="F41" s="245"/>
      <c r="G41" s="242"/>
      <c r="H41" s="243"/>
      <c r="I41" s="243"/>
      <c r="J41" s="50"/>
      <c r="K41" s="6"/>
      <c r="L41" s="85">
        <f t="shared" ref="L41" si="18">IF(AND(B41&lt;&gt;"",K41&lt;&gt;""),0.5,0)</f>
        <v>0</v>
      </c>
      <c r="M41" s="86">
        <f t="shared" ref="M41" si="19">L41</f>
        <v>0</v>
      </c>
      <c r="N41" s="232"/>
      <c r="O41" s="233"/>
    </row>
    <row r="42" spans="2:15" s="68" customFormat="1" ht="20.100000000000001" customHeight="1" x14ac:dyDescent="0.3">
      <c r="B42" s="244"/>
      <c r="C42" s="243"/>
      <c r="D42" s="243"/>
      <c r="E42" s="243"/>
      <c r="F42" s="245"/>
      <c r="G42" s="242"/>
      <c r="H42" s="243"/>
      <c r="I42" s="243"/>
      <c r="J42" s="50"/>
      <c r="K42" s="6"/>
      <c r="L42" s="85">
        <f t="shared" ref="L42:L43" si="20">IF(AND(B42&lt;&gt;"",K42&lt;&gt;""),0.5,0)</f>
        <v>0</v>
      </c>
      <c r="M42" s="86">
        <f t="shared" ref="M42:M43" si="21">L42</f>
        <v>0</v>
      </c>
      <c r="N42" s="232"/>
      <c r="O42" s="233"/>
    </row>
    <row r="43" spans="2:15" s="68" customFormat="1" ht="20.100000000000001" customHeight="1" thickBot="1" x14ac:dyDescent="0.35">
      <c r="B43" s="244"/>
      <c r="C43" s="243"/>
      <c r="D43" s="243"/>
      <c r="E43" s="243"/>
      <c r="F43" s="245"/>
      <c r="G43" s="242"/>
      <c r="H43" s="243"/>
      <c r="I43" s="243"/>
      <c r="J43" s="50"/>
      <c r="K43" s="6"/>
      <c r="L43" s="85">
        <f t="shared" si="20"/>
        <v>0</v>
      </c>
      <c r="M43" s="86">
        <f t="shared" si="21"/>
        <v>0</v>
      </c>
      <c r="N43" s="232"/>
      <c r="O43" s="233"/>
    </row>
    <row r="44" spans="2:15" s="64" customFormat="1" ht="23.25" customHeight="1" x14ac:dyDescent="0.3">
      <c r="B44" s="76" t="s">
        <v>67</v>
      </c>
      <c r="C44" s="77"/>
      <c r="D44" s="77"/>
      <c r="E44" s="77"/>
      <c r="F44" s="77"/>
      <c r="G44" s="77"/>
      <c r="H44" s="77"/>
      <c r="I44" s="77"/>
      <c r="J44" s="77"/>
      <c r="K44" s="78"/>
      <c r="L44" s="241">
        <f>SUM(L46:L48)</f>
        <v>0</v>
      </c>
      <c r="M44" s="241">
        <f>SUM(M46:M48)</f>
        <v>0</v>
      </c>
      <c r="N44" s="151"/>
      <c r="O44" s="151"/>
    </row>
    <row r="45" spans="2:15" ht="30" customHeight="1" x14ac:dyDescent="0.3">
      <c r="B45" s="255" t="s">
        <v>68</v>
      </c>
      <c r="C45" s="256"/>
      <c r="D45" s="256"/>
      <c r="E45" s="256"/>
      <c r="F45" s="256"/>
      <c r="G45" s="256" t="s">
        <v>108</v>
      </c>
      <c r="H45" s="256"/>
      <c r="I45" s="256"/>
      <c r="J45" s="79" t="s">
        <v>12</v>
      </c>
      <c r="K45" s="81" t="s">
        <v>13</v>
      </c>
      <c r="L45" s="240"/>
      <c r="M45" s="240">
        <f t="shared" ref="M45" si="22">L45*COEFNORM</f>
        <v>0</v>
      </c>
    </row>
    <row r="46" spans="2:15" s="68" customFormat="1" ht="20.100000000000001" customHeight="1" x14ac:dyDescent="0.3">
      <c r="B46" s="244"/>
      <c r="C46" s="243"/>
      <c r="D46" s="243"/>
      <c r="E46" s="243"/>
      <c r="F46" s="245"/>
      <c r="G46" s="242"/>
      <c r="H46" s="243"/>
      <c r="I46" s="243"/>
      <c r="J46" s="50"/>
      <c r="K46" s="6"/>
      <c r="L46" s="85">
        <f>IF(AND(B46&lt;&gt;"",K46&lt;&gt;""),0.2,0)</f>
        <v>0</v>
      </c>
      <c r="M46" s="86">
        <f>L46</f>
        <v>0</v>
      </c>
      <c r="N46" s="232"/>
      <c r="O46" s="233"/>
    </row>
    <row r="47" spans="2:15" s="68" customFormat="1" ht="20.100000000000001" customHeight="1" x14ac:dyDescent="0.3">
      <c r="B47" s="244"/>
      <c r="C47" s="243"/>
      <c r="D47" s="243"/>
      <c r="E47" s="243"/>
      <c r="F47" s="245"/>
      <c r="G47" s="242"/>
      <c r="H47" s="243"/>
      <c r="I47" s="243"/>
      <c r="J47" s="50"/>
      <c r="K47" s="6"/>
      <c r="L47" s="85">
        <f t="shared" ref="L47:L48" si="23">IF(AND(B47&lt;&gt;"",K47&lt;&gt;""),0.2,0)</f>
        <v>0</v>
      </c>
      <c r="M47" s="86">
        <f t="shared" ref="M47:M48" si="24">L47</f>
        <v>0</v>
      </c>
      <c r="N47" s="232"/>
      <c r="O47" s="233"/>
    </row>
    <row r="48" spans="2:15" s="68" customFormat="1" ht="20.100000000000001" customHeight="1" thickBot="1" x14ac:dyDescent="0.35">
      <c r="B48" s="244"/>
      <c r="C48" s="243"/>
      <c r="D48" s="243"/>
      <c r="E48" s="243"/>
      <c r="F48" s="245"/>
      <c r="G48" s="242"/>
      <c r="H48" s="243"/>
      <c r="I48" s="243"/>
      <c r="J48" s="50"/>
      <c r="K48" s="6"/>
      <c r="L48" s="88">
        <f t="shared" si="23"/>
        <v>0</v>
      </c>
      <c r="M48" s="86">
        <f t="shared" si="24"/>
        <v>0</v>
      </c>
      <c r="N48" s="232"/>
      <c r="O48" s="233"/>
    </row>
    <row r="49" spans="2:15" ht="40.5" customHeight="1" x14ac:dyDescent="0.3">
      <c r="B49" s="270" t="s">
        <v>69</v>
      </c>
      <c r="C49" s="271"/>
      <c r="D49" s="271"/>
      <c r="E49" s="271"/>
      <c r="F49" s="271"/>
      <c r="G49" s="271"/>
      <c r="H49" s="271"/>
      <c r="I49" s="271"/>
      <c r="J49" s="271"/>
      <c r="K49" s="272"/>
      <c r="L49" s="274">
        <f>SUM(L51:L55)</f>
        <v>0</v>
      </c>
      <c r="M49" s="274">
        <f>SUM(M51:M55)</f>
        <v>0</v>
      </c>
      <c r="N49" s="151"/>
      <c r="O49" s="151"/>
    </row>
    <row r="50" spans="2:15" ht="30" customHeight="1" x14ac:dyDescent="0.3">
      <c r="B50" s="255" t="s">
        <v>11</v>
      </c>
      <c r="C50" s="256"/>
      <c r="D50" s="256"/>
      <c r="E50" s="256"/>
      <c r="F50" s="256" t="s">
        <v>48</v>
      </c>
      <c r="G50" s="256"/>
      <c r="H50" s="256" t="s">
        <v>16</v>
      </c>
      <c r="I50" s="256"/>
      <c r="J50" s="75" t="s">
        <v>12</v>
      </c>
      <c r="K50" s="81" t="s">
        <v>13</v>
      </c>
      <c r="L50" s="275"/>
      <c r="M50" s="275"/>
    </row>
    <row r="51" spans="2:15" s="68" customFormat="1" ht="20.100000000000001" customHeight="1" x14ac:dyDescent="0.3">
      <c r="B51" s="284"/>
      <c r="C51" s="280"/>
      <c r="D51" s="280"/>
      <c r="E51" s="238"/>
      <c r="F51" s="237"/>
      <c r="G51" s="238"/>
      <c r="H51" s="277"/>
      <c r="I51" s="236"/>
      <c r="J51" s="122"/>
      <c r="K51" s="7"/>
      <c r="L51" s="85">
        <f>IF(OR(B51="",K51=""),0,(VLOOKUP(F51,MTIPO_DE_PATENTE,2,FALSE)))</f>
        <v>0</v>
      </c>
      <c r="M51" s="86">
        <f>L51</f>
        <v>0</v>
      </c>
      <c r="N51" s="232"/>
      <c r="O51" s="233"/>
    </row>
    <row r="52" spans="2:15" s="68" customFormat="1" ht="20.100000000000001" customHeight="1" x14ac:dyDescent="0.3">
      <c r="B52" s="284"/>
      <c r="C52" s="280"/>
      <c r="D52" s="280"/>
      <c r="E52" s="238"/>
      <c r="F52" s="237"/>
      <c r="G52" s="238"/>
      <c r="H52" s="277"/>
      <c r="I52" s="236"/>
      <c r="J52" s="122"/>
      <c r="K52" s="7"/>
      <c r="L52" s="85">
        <f>IF(OR(B52="",K52=""),0,(VLOOKUP(F52,MTIPO_DE_PATENTE,2,FALSE)))</f>
        <v>0</v>
      </c>
      <c r="M52" s="86">
        <f t="shared" ref="M52:M55" si="25">L52</f>
        <v>0</v>
      </c>
      <c r="N52" s="232"/>
      <c r="O52" s="233"/>
    </row>
    <row r="53" spans="2:15" s="68" customFormat="1" ht="20.100000000000001" customHeight="1" x14ac:dyDescent="0.3">
      <c r="B53" s="246"/>
      <c r="C53" s="247"/>
      <c r="D53" s="247"/>
      <c r="E53" s="247"/>
      <c r="F53" s="237"/>
      <c r="G53" s="238"/>
      <c r="H53" s="277"/>
      <c r="I53" s="236"/>
      <c r="J53" s="122"/>
      <c r="K53" s="51"/>
      <c r="L53" s="85">
        <f>IF(OR(B53="",K53=""),0,(VLOOKUP(F53,MTIPO_DE_PATENTE,2,FALSE)))</f>
        <v>0</v>
      </c>
      <c r="M53" s="86">
        <f t="shared" si="25"/>
        <v>0</v>
      </c>
      <c r="N53" s="232"/>
      <c r="O53" s="233"/>
    </row>
    <row r="54" spans="2:15" s="68" customFormat="1" ht="20.100000000000001" customHeight="1" x14ac:dyDescent="0.3">
      <c r="B54" s="246"/>
      <c r="C54" s="247"/>
      <c r="D54" s="247"/>
      <c r="E54" s="247"/>
      <c r="F54" s="237"/>
      <c r="G54" s="238"/>
      <c r="H54" s="277"/>
      <c r="I54" s="236"/>
      <c r="J54" s="122"/>
      <c r="K54" s="7"/>
      <c r="L54" s="85">
        <f>IF(OR(B54="",K54=""),0,(VLOOKUP(F54,MTIPO_DE_PATENTE,2,FALSE)))</f>
        <v>0</v>
      </c>
      <c r="M54" s="86">
        <f t="shared" si="25"/>
        <v>0</v>
      </c>
      <c r="N54" s="232"/>
      <c r="O54" s="233"/>
    </row>
    <row r="55" spans="2:15" s="68" customFormat="1" ht="20.100000000000001" customHeight="1" thickBot="1" x14ac:dyDescent="0.35">
      <c r="B55" s="281"/>
      <c r="C55" s="282"/>
      <c r="D55" s="282"/>
      <c r="E55" s="283"/>
      <c r="F55" s="237"/>
      <c r="G55" s="238"/>
      <c r="H55" s="278"/>
      <c r="I55" s="279"/>
      <c r="J55" s="123"/>
      <c r="K55" s="8"/>
      <c r="L55" s="85">
        <f>IF(OR(B55="",K55=""),0,(VLOOKUP(F55,MTIPO_DE_PATENTE,2,FALSE)))</f>
        <v>0</v>
      </c>
      <c r="M55" s="86">
        <f t="shared" si="25"/>
        <v>0</v>
      </c>
      <c r="N55" s="232"/>
      <c r="O55" s="233"/>
    </row>
    <row r="56" spans="2:15" ht="30" customHeight="1" x14ac:dyDescent="0.3">
      <c r="B56" s="270" t="s">
        <v>80</v>
      </c>
      <c r="C56" s="271"/>
      <c r="D56" s="271"/>
      <c r="E56" s="271"/>
      <c r="F56" s="271"/>
      <c r="G56" s="271"/>
      <c r="H56" s="271"/>
      <c r="I56" s="271"/>
      <c r="J56" s="271"/>
      <c r="K56" s="272"/>
      <c r="L56" s="94">
        <f>SUM(L57+L65)</f>
        <v>0</v>
      </c>
      <c r="M56" s="94">
        <f>SUM(M57+M65)</f>
        <v>0</v>
      </c>
      <c r="N56" s="151"/>
      <c r="O56" s="151"/>
    </row>
    <row r="57" spans="2:15" s="64" customFormat="1" ht="23.25" customHeight="1" x14ac:dyDescent="0.3">
      <c r="B57" s="83" t="s">
        <v>81</v>
      </c>
      <c r="C57" s="82"/>
      <c r="D57" s="82"/>
      <c r="E57" s="82"/>
      <c r="F57" s="82"/>
      <c r="G57" s="82"/>
      <c r="H57" s="82"/>
      <c r="I57" s="82"/>
      <c r="J57" s="82"/>
      <c r="K57" s="84"/>
      <c r="L57" s="239">
        <f>SUM(L59:L64)</f>
        <v>0</v>
      </c>
      <c r="M57" s="239">
        <f>SUM(M59:M64)</f>
        <v>0</v>
      </c>
      <c r="N57" s="151"/>
      <c r="O57" s="151"/>
    </row>
    <row r="58" spans="2:15" ht="30" customHeight="1" x14ac:dyDescent="0.3">
      <c r="B58" s="255" t="s">
        <v>109</v>
      </c>
      <c r="C58" s="256"/>
      <c r="D58" s="256"/>
      <c r="E58" s="256"/>
      <c r="F58" s="256" t="s">
        <v>93</v>
      </c>
      <c r="G58" s="256"/>
      <c r="H58" s="256" t="s">
        <v>56</v>
      </c>
      <c r="I58" s="256"/>
      <c r="J58" s="79" t="s">
        <v>12</v>
      </c>
      <c r="K58" s="81" t="s">
        <v>13</v>
      </c>
      <c r="L58" s="240"/>
      <c r="M58" s="240"/>
    </row>
    <row r="59" spans="2:15" s="68" customFormat="1" ht="20.100000000000001" customHeight="1" x14ac:dyDescent="0.3">
      <c r="B59" s="228"/>
      <c r="C59" s="229"/>
      <c r="D59" s="229"/>
      <c r="E59" s="230"/>
      <c r="F59" s="231"/>
      <c r="G59" s="230"/>
      <c r="H59" s="237"/>
      <c r="I59" s="280"/>
      <c r="J59" s="124"/>
      <c r="K59" s="7"/>
      <c r="L59" s="85">
        <f t="shared" ref="L59:L64" si="26">IF(OR(B59="",K59=""),0,(VLOOKUP(H59,MCONGRESO_NACIONAL,2,FALSE)))</f>
        <v>0</v>
      </c>
      <c r="M59" s="86">
        <f>L59</f>
        <v>0</v>
      </c>
      <c r="N59" s="232"/>
      <c r="O59" s="233"/>
    </row>
    <row r="60" spans="2:15" s="68" customFormat="1" ht="20.100000000000001" customHeight="1" x14ac:dyDescent="0.3">
      <c r="B60" s="228"/>
      <c r="C60" s="229"/>
      <c r="D60" s="229"/>
      <c r="E60" s="230"/>
      <c r="F60" s="231"/>
      <c r="G60" s="230"/>
      <c r="H60" s="237"/>
      <c r="I60" s="280"/>
      <c r="J60" s="124"/>
      <c r="K60" s="7"/>
      <c r="L60" s="85">
        <f t="shared" si="26"/>
        <v>0</v>
      </c>
      <c r="M60" s="86">
        <f t="shared" ref="M60:M61" si="27">L60</f>
        <v>0</v>
      </c>
      <c r="N60" s="232"/>
      <c r="O60" s="233"/>
    </row>
    <row r="61" spans="2:15" s="68" customFormat="1" ht="20.100000000000001" customHeight="1" x14ac:dyDescent="0.3">
      <c r="B61" s="228"/>
      <c r="C61" s="229"/>
      <c r="D61" s="229"/>
      <c r="E61" s="230"/>
      <c r="F61" s="231"/>
      <c r="G61" s="230"/>
      <c r="H61" s="237"/>
      <c r="I61" s="280"/>
      <c r="J61" s="124"/>
      <c r="K61" s="7"/>
      <c r="L61" s="85">
        <f t="shared" si="26"/>
        <v>0</v>
      </c>
      <c r="M61" s="86">
        <f t="shared" si="27"/>
        <v>0</v>
      </c>
      <c r="N61" s="232"/>
      <c r="O61" s="233"/>
    </row>
    <row r="62" spans="2:15" s="68" customFormat="1" ht="20.100000000000001" customHeight="1" x14ac:dyDescent="0.3">
      <c r="B62" s="228"/>
      <c r="C62" s="229"/>
      <c r="D62" s="229"/>
      <c r="E62" s="230"/>
      <c r="F62" s="231"/>
      <c r="G62" s="230"/>
      <c r="H62" s="237"/>
      <c r="I62" s="280"/>
      <c r="J62" s="124"/>
      <c r="K62" s="7"/>
      <c r="L62" s="85">
        <f t="shared" si="26"/>
        <v>0</v>
      </c>
      <c r="M62" s="86">
        <f t="shared" ref="M62" si="28">L62</f>
        <v>0</v>
      </c>
      <c r="N62" s="232"/>
      <c r="O62" s="233"/>
    </row>
    <row r="63" spans="2:15" s="68" customFormat="1" ht="20.100000000000001" customHeight="1" x14ac:dyDescent="0.3">
      <c r="B63" s="228"/>
      <c r="C63" s="229"/>
      <c r="D63" s="229"/>
      <c r="E63" s="230"/>
      <c r="F63" s="231"/>
      <c r="G63" s="230"/>
      <c r="H63" s="237"/>
      <c r="I63" s="280"/>
      <c r="J63" s="124"/>
      <c r="K63" s="7"/>
      <c r="L63" s="85">
        <f t="shared" si="26"/>
        <v>0</v>
      </c>
      <c r="M63" s="86">
        <f t="shared" ref="M63:M64" si="29">L63</f>
        <v>0</v>
      </c>
      <c r="N63" s="232"/>
      <c r="O63" s="233"/>
    </row>
    <row r="64" spans="2:15" s="68" customFormat="1" ht="20.100000000000001" customHeight="1" x14ac:dyDescent="0.3">
      <c r="B64" s="228"/>
      <c r="C64" s="229"/>
      <c r="D64" s="229"/>
      <c r="E64" s="230"/>
      <c r="F64" s="231"/>
      <c r="G64" s="230"/>
      <c r="H64" s="237"/>
      <c r="I64" s="280"/>
      <c r="J64" s="124"/>
      <c r="K64" s="7"/>
      <c r="L64" s="85">
        <f t="shared" si="26"/>
        <v>0</v>
      </c>
      <c r="M64" s="86">
        <f t="shared" si="29"/>
        <v>0</v>
      </c>
      <c r="N64" s="232"/>
      <c r="O64" s="233"/>
    </row>
    <row r="65" spans="2:15" s="64" customFormat="1" ht="23.25" customHeight="1" x14ac:dyDescent="0.3">
      <c r="B65" s="83" t="s">
        <v>82</v>
      </c>
      <c r="C65" s="82"/>
      <c r="D65" s="82"/>
      <c r="E65" s="82"/>
      <c r="F65" s="82"/>
      <c r="G65" s="82"/>
      <c r="H65" s="82"/>
      <c r="I65" s="82"/>
      <c r="J65" s="82"/>
      <c r="K65" s="84"/>
      <c r="L65" s="276">
        <f>SUM(L67:L78)</f>
        <v>0</v>
      </c>
      <c r="M65" s="276">
        <f>SUM(M67:M78)</f>
        <v>0</v>
      </c>
      <c r="N65" s="151"/>
      <c r="O65" s="151"/>
    </row>
    <row r="66" spans="2:15" ht="30" customHeight="1" x14ac:dyDescent="0.3">
      <c r="B66" s="255" t="s">
        <v>109</v>
      </c>
      <c r="C66" s="256"/>
      <c r="D66" s="256"/>
      <c r="E66" s="256"/>
      <c r="F66" s="256" t="s">
        <v>93</v>
      </c>
      <c r="G66" s="256"/>
      <c r="H66" s="256" t="s">
        <v>56</v>
      </c>
      <c r="I66" s="256"/>
      <c r="J66" s="79" t="s">
        <v>12</v>
      </c>
      <c r="K66" s="81" t="s">
        <v>13</v>
      </c>
      <c r="L66" s="240"/>
      <c r="M66" s="240"/>
    </row>
    <row r="67" spans="2:15" s="68" customFormat="1" ht="20.100000000000001" customHeight="1" x14ac:dyDescent="0.3">
      <c r="B67" s="228"/>
      <c r="C67" s="229"/>
      <c r="D67" s="229"/>
      <c r="E67" s="230"/>
      <c r="F67" s="231"/>
      <c r="G67" s="230"/>
      <c r="H67" s="231"/>
      <c r="I67" s="229"/>
      <c r="J67" s="124"/>
      <c r="K67" s="7"/>
      <c r="L67" s="85">
        <f t="shared" ref="L67:L78" si="30">IF(OR(B67="",K67=""),0,(VLOOKUP(H67,MCONGRESO_INTERNACIONAL,2,FALSE)))</f>
        <v>0</v>
      </c>
      <c r="M67" s="86">
        <f>L67</f>
        <v>0</v>
      </c>
      <c r="N67" s="232"/>
      <c r="O67" s="233"/>
    </row>
    <row r="68" spans="2:15" s="68" customFormat="1" ht="20.100000000000001" customHeight="1" x14ac:dyDescent="0.3">
      <c r="B68" s="228"/>
      <c r="C68" s="229"/>
      <c r="D68" s="229"/>
      <c r="E68" s="230"/>
      <c r="F68" s="231"/>
      <c r="G68" s="230"/>
      <c r="H68" s="231"/>
      <c r="I68" s="229"/>
      <c r="J68" s="124"/>
      <c r="K68" s="7"/>
      <c r="L68" s="85">
        <f t="shared" ref="L68:L71" si="31">IF(OR(B68="",K68=""),0,(VLOOKUP(H68,MCONGRESO_INTERNACIONAL,2,FALSE)))</f>
        <v>0</v>
      </c>
      <c r="M68" s="86">
        <f t="shared" ref="M68:M71" si="32">L68</f>
        <v>0</v>
      </c>
      <c r="N68" s="232"/>
      <c r="O68" s="233"/>
    </row>
    <row r="69" spans="2:15" s="68" customFormat="1" ht="20.100000000000001" customHeight="1" x14ac:dyDescent="0.3">
      <c r="B69" s="228"/>
      <c r="C69" s="229"/>
      <c r="D69" s="229"/>
      <c r="E69" s="230"/>
      <c r="F69" s="231"/>
      <c r="G69" s="230"/>
      <c r="H69" s="231"/>
      <c r="I69" s="229"/>
      <c r="J69" s="124"/>
      <c r="K69" s="7"/>
      <c r="L69" s="85">
        <f t="shared" si="31"/>
        <v>0</v>
      </c>
      <c r="M69" s="86">
        <f t="shared" si="32"/>
        <v>0</v>
      </c>
      <c r="N69" s="232"/>
      <c r="O69" s="233"/>
    </row>
    <row r="70" spans="2:15" s="68" customFormat="1" ht="20.100000000000001" customHeight="1" x14ac:dyDescent="0.3">
      <c r="B70" s="228"/>
      <c r="C70" s="229"/>
      <c r="D70" s="229"/>
      <c r="E70" s="230"/>
      <c r="F70" s="231"/>
      <c r="G70" s="230"/>
      <c r="H70" s="231"/>
      <c r="I70" s="229"/>
      <c r="J70" s="124"/>
      <c r="K70" s="7"/>
      <c r="L70" s="85">
        <f t="shared" si="31"/>
        <v>0</v>
      </c>
      <c r="M70" s="86">
        <f t="shared" si="32"/>
        <v>0</v>
      </c>
      <c r="N70" s="232"/>
      <c r="O70" s="233"/>
    </row>
    <row r="71" spans="2:15" s="68" customFormat="1" ht="20.100000000000001" customHeight="1" x14ac:dyDescent="0.3">
      <c r="B71" s="228"/>
      <c r="C71" s="229"/>
      <c r="D71" s="229"/>
      <c r="E71" s="230"/>
      <c r="F71" s="231"/>
      <c r="G71" s="230"/>
      <c r="H71" s="231"/>
      <c r="I71" s="229"/>
      <c r="J71" s="124"/>
      <c r="K71" s="7"/>
      <c r="L71" s="85">
        <f t="shared" si="31"/>
        <v>0</v>
      </c>
      <c r="M71" s="86">
        <f t="shared" si="32"/>
        <v>0</v>
      </c>
      <c r="N71" s="232"/>
      <c r="O71" s="233"/>
    </row>
    <row r="72" spans="2:15" s="68" customFormat="1" ht="20.100000000000001" customHeight="1" x14ac:dyDescent="0.3">
      <c r="B72" s="228"/>
      <c r="C72" s="229"/>
      <c r="D72" s="229"/>
      <c r="E72" s="230"/>
      <c r="F72" s="231"/>
      <c r="G72" s="230"/>
      <c r="H72" s="231"/>
      <c r="I72" s="229"/>
      <c r="J72" s="124"/>
      <c r="K72" s="7"/>
      <c r="L72" s="85">
        <f t="shared" si="30"/>
        <v>0</v>
      </c>
      <c r="M72" s="86">
        <f t="shared" ref="M72:M75" si="33">L72</f>
        <v>0</v>
      </c>
      <c r="N72" s="232"/>
      <c r="O72" s="233"/>
    </row>
    <row r="73" spans="2:15" s="68" customFormat="1" ht="20.100000000000001" customHeight="1" x14ac:dyDescent="0.3">
      <c r="B73" s="228"/>
      <c r="C73" s="229"/>
      <c r="D73" s="229"/>
      <c r="E73" s="230"/>
      <c r="F73" s="231"/>
      <c r="G73" s="230"/>
      <c r="H73" s="231"/>
      <c r="I73" s="229"/>
      <c r="J73" s="124"/>
      <c r="K73" s="7"/>
      <c r="L73" s="85">
        <f t="shared" ref="L73:L74" si="34">IF(OR(B73="",K73=""),0,(VLOOKUP(H73,MCONGRESO_INTERNACIONAL,2,FALSE)))</f>
        <v>0</v>
      </c>
      <c r="M73" s="86">
        <f t="shared" ref="M73:M74" si="35">L73</f>
        <v>0</v>
      </c>
      <c r="N73" s="232"/>
      <c r="O73" s="233"/>
    </row>
    <row r="74" spans="2:15" s="68" customFormat="1" ht="20.100000000000001" customHeight="1" x14ac:dyDescent="0.3">
      <c r="B74" s="228"/>
      <c r="C74" s="229"/>
      <c r="D74" s="229"/>
      <c r="E74" s="230"/>
      <c r="F74" s="231"/>
      <c r="G74" s="230"/>
      <c r="H74" s="231"/>
      <c r="I74" s="229"/>
      <c r="J74" s="124"/>
      <c r="K74" s="7"/>
      <c r="L74" s="85">
        <f t="shared" si="34"/>
        <v>0</v>
      </c>
      <c r="M74" s="86">
        <f t="shared" si="35"/>
        <v>0</v>
      </c>
      <c r="N74" s="232"/>
      <c r="O74" s="233"/>
    </row>
    <row r="75" spans="2:15" s="68" customFormat="1" ht="20.100000000000001" customHeight="1" x14ac:dyDescent="0.3">
      <c r="B75" s="228"/>
      <c r="C75" s="229"/>
      <c r="D75" s="229"/>
      <c r="E75" s="230"/>
      <c r="F75" s="231"/>
      <c r="G75" s="230"/>
      <c r="H75" s="231"/>
      <c r="I75" s="229"/>
      <c r="J75" s="124"/>
      <c r="K75" s="7"/>
      <c r="L75" s="85">
        <f t="shared" si="30"/>
        <v>0</v>
      </c>
      <c r="M75" s="86">
        <f t="shared" si="33"/>
        <v>0</v>
      </c>
      <c r="N75" s="232"/>
      <c r="O75" s="233"/>
    </row>
    <row r="76" spans="2:15" s="68" customFormat="1" ht="20.100000000000001" customHeight="1" x14ac:dyDescent="0.3">
      <c r="B76" s="228"/>
      <c r="C76" s="229"/>
      <c r="D76" s="229"/>
      <c r="E76" s="230"/>
      <c r="F76" s="231"/>
      <c r="G76" s="230"/>
      <c r="H76" s="231"/>
      <c r="I76" s="229"/>
      <c r="J76" s="124"/>
      <c r="K76" s="7"/>
      <c r="L76" s="85">
        <f t="shared" si="30"/>
        <v>0</v>
      </c>
      <c r="M76" s="86">
        <f t="shared" ref="M76" si="36">L76</f>
        <v>0</v>
      </c>
      <c r="N76" s="232"/>
      <c r="O76" s="233"/>
    </row>
    <row r="77" spans="2:15" s="68" customFormat="1" ht="20.100000000000001" customHeight="1" x14ac:dyDescent="0.3">
      <c r="B77" s="228"/>
      <c r="C77" s="229"/>
      <c r="D77" s="229"/>
      <c r="E77" s="230"/>
      <c r="F77" s="231"/>
      <c r="G77" s="230"/>
      <c r="H77" s="231"/>
      <c r="I77" s="229"/>
      <c r="J77" s="124"/>
      <c r="K77" s="7"/>
      <c r="L77" s="85">
        <f t="shared" si="30"/>
        <v>0</v>
      </c>
      <c r="M77" s="86">
        <f t="shared" ref="M77:M78" si="37">L77</f>
        <v>0</v>
      </c>
      <c r="N77" s="232"/>
      <c r="O77" s="233"/>
    </row>
    <row r="78" spans="2:15" s="68" customFormat="1" ht="20.100000000000001" customHeight="1" thickBot="1" x14ac:dyDescent="0.35">
      <c r="B78" s="251"/>
      <c r="C78" s="252"/>
      <c r="D78" s="252"/>
      <c r="E78" s="253"/>
      <c r="F78" s="254"/>
      <c r="G78" s="253"/>
      <c r="H78" s="254"/>
      <c r="I78" s="252"/>
      <c r="J78" s="90"/>
      <c r="K78" s="8"/>
      <c r="L78" s="88">
        <f t="shared" si="30"/>
        <v>0</v>
      </c>
      <c r="M78" s="89">
        <f t="shared" si="37"/>
        <v>0</v>
      </c>
      <c r="N78" s="232"/>
      <c r="O78" s="233"/>
    </row>
    <row r="79" spans="2:15" ht="18" x14ac:dyDescent="0.3">
      <c r="B79" s="248" t="s">
        <v>124</v>
      </c>
      <c r="C79" s="249"/>
      <c r="D79" s="249"/>
      <c r="E79" s="249"/>
      <c r="F79" s="249"/>
      <c r="G79" s="249"/>
      <c r="H79" s="249"/>
      <c r="I79" s="249"/>
      <c r="J79" s="249"/>
      <c r="K79" s="250"/>
    </row>
    <row r="80" spans="2:15" ht="30" customHeight="1" x14ac:dyDescent="0.3">
      <c r="B80" s="196"/>
      <c r="C80" s="197"/>
      <c r="D80" s="197"/>
      <c r="E80" s="197"/>
      <c r="F80" s="197"/>
      <c r="G80" s="197"/>
      <c r="H80" s="197"/>
      <c r="I80" s="197"/>
      <c r="J80" s="197"/>
      <c r="K80" s="198"/>
    </row>
    <row r="81" spans="2:11" ht="30" customHeight="1" x14ac:dyDescent="0.3">
      <c r="B81" s="196"/>
      <c r="C81" s="197"/>
      <c r="D81" s="197"/>
      <c r="E81" s="197"/>
      <c r="F81" s="197"/>
      <c r="G81" s="197"/>
      <c r="H81" s="197"/>
      <c r="I81" s="197"/>
      <c r="J81" s="197"/>
      <c r="K81" s="198"/>
    </row>
    <row r="82" spans="2:11" ht="30" customHeight="1" thickBot="1" x14ac:dyDescent="0.35">
      <c r="B82" s="199"/>
      <c r="C82" s="200"/>
      <c r="D82" s="200"/>
      <c r="E82" s="200"/>
      <c r="F82" s="200"/>
      <c r="G82" s="200"/>
      <c r="H82" s="200"/>
      <c r="I82" s="200"/>
      <c r="J82" s="200"/>
      <c r="K82" s="201"/>
    </row>
  </sheetData>
  <sheetProtection algorithmName="SHA-512" hashValue="sr8M7/PPNyG75fG3pSLbipzgvwboSieNmDG+ftnQvXn0HSLk8v6WhGNiEuP98rByFWMnMtPOIcf1gwmVeUoT3A==" saltValue="X0M/6Qxj4tF5q8ow+wkqxA==" spinCount="100000" sheet="1" insertRows="0" deleteRows="0" selectLockedCells="1"/>
  <mergeCells count="232">
    <mergeCell ref="B24:E24"/>
    <mergeCell ref="B76:E76"/>
    <mergeCell ref="F76:G76"/>
    <mergeCell ref="H76:I76"/>
    <mergeCell ref="N76:O76"/>
    <mergeCell ref="B72:E72"/>
    <mergeCell ref="F72:G72"/>
    <mergeCell ref="H72:I72"/>
    <mergeCell ref="N72:O72"/>
    <mergeCell ref="B75:E75"/>
    <mergeCell ref="F75:G75"/>
    <mergeCell ref="H75:I75"/>
    <mergeCell ref="N75:O75"/>
    <mergeCell ref="G31:H31"/>
    <mergeCell ref="B31:E31"/>
    <mergeCell ref="G26:H26"/>
    <mergeCell ref="B26:E26"/>
    <mergeCell ref="G25:H25"/>
    <mergeCell ref="B28:E28"/>
    <mergeCell ref="G28:H28"/>
    <mergeCell ref="B30:E30"/>
    <mergeCell ref="G30:H30"/>
    <mergeCell ref="B25:E25"/>
    <mergeCell ref="G45:I45"/>
    <mergeCell ref="N17:O17"/>
    <mergeCell ref="B62:E62"/>
    <mergeCell ref="F62:G62"/>
    <mergeCell ref="H62:I62"/>
    <mergeCell ref="N62:O62"/>
    <mergeCell ref="B60:E60"/>
    <mergeCell ref="F60:G60"/>
    <mergeCell ref="H60:I60"/>
    <mergeCell ref="N60:O60"/>
    <mergeCell ref="B61:E61"/>
    <mergeCell ref="F61:G61"/>
    <mergeCell ref="H61:I61"/>
    <mergeCell ref="N61:O61"/>
    <mergeCell ref="B23:E23"/>
    <mergeCell ref="G22:H22"/>
    <mergeCell ref="B32:E32"/>
    <mergeCell ref="B34:E34"/>
    <mergeCell ref="B36:F36"/>
    <mergeCell ref="G32:H32"/>
    <mergeCell ref="G37:I37"/>
    <mergeCell ref="G24:H24"/>
    <mergeCell ref="G23:H23"/>
    <mergeCell ref="G27:H27"/>
    <mergeCell ref="B27:E27"/>
    <mergeCell ref="G34:H34"/>
    <mergeCell ref="G33:H33"/>
    <mergeCell ref="B47:F47"/>
    <mergeCell ref="B38:F38"/>
    <mergeCell ref="B42:F42"/>
    <mergeCell ref="B43:F43"/>
    <mergeCell ref="B35:K35"/>
    <mergeCell ref="B45:F45"/>
    <mergeCell ref="B37:F37"/>
    <mergeCell ref="B41:F41"/>
    <mergeCell ref="G41:I41"/>
    <mergeCell ref="B39:F39"/>
    <mergeCell ref="G39:I39"/>
    <mergeCell ref="B40:F40"/>
    <mergeCell ref="G40:I40"/>
    <mergeCell ref="B33:E33"/>
    <mergeCell ref="H53:I53"/>
    <mergeCell ref="B55:E55"/>
    <mergeCell ref="B48:F48"/>
    <mergeCell ref="B51:E51"/>
    <mergeCell ref="B50:E50"/>
    <mergeCell ref="B49:K49"/>
    <mergeCell ref="B54:E54"/>
    <mergeCell ref="F54:G54"/>
    <mergeCell ref="H54:I54"/>
    <mergeCell ref="B52:E52"/>
    <mergeCell ref="H50:I50"/>
    <mergeCell ref="G48:I48"/>
    <mergeCell ref="F50:G50"/>
    <mergeCell ref="M49:M50"/>
    <mergeCell ref="M57:M58"/>
    <mergeCell ref="M65:M66"/>
    <mergeCell ref="F51:G51"/>
    <mergeCell ref="H51:I51"/>
    <mergeCell ref="F52:G52"/>
    <mergeCell ref="H52:I52"/>
    <mergeCell ref="F55:G55"/>
    <mergeCell ref="H55:I55"/>
    <mergeCell ref="H66:I66"/>
    <mergeCell ref="L49:L50"/>
    <mergeCell ref="F58:G58"/>
    <mergeCell ref="H58:I58"/>
    <mergeCell ref="L57:L58"/>
    <mergeCell ref="L65:L66"/>
    <mergeCell ref="F63:G63"/>
    <mergeCell ref="H63:I63"/>
    <mergeCell ref="F64:G64"/>
    <mergeCell ref="H64:I64"/>
    <mergeCell ref="F59:G59"/>
    <mergeCell ref="H59:I59"/>
    <mergeCell ref="B56:K56"/>
    <mergeCell ref="B53:E53"/>
    <mergeCell ref="F53:G53"/>
    <mergeCell ref="N8:O9"/>
    <mergeCell ref="N10:O10"/>
    <mergeCell ref="N12:O12"/>
    <mergeCell ref="N15:O15"/>
    <mergeCell ref="B7:K7"/>
    <mergeCell ref="B8:K8"/>
    <mergeCell ref="B9:G9"/>
    <mergeCell ref="H9:I9"/>
    <mergeCell ref="B10:G10"/>
    <mergeCell ref="H10:I10"/>
    <mergeCell ref="B12:G12"/>
    <mergeCell ref="H12:I12"/>
    <mergeCell ref="L8:L9"/>
    <mergeCell ref="L13:L14"/>
    <mergeCell ref="B14:F14"/>
    <mergeCell ref="H14:I14"/>
    <mergeCell ref="B15:F15"/>
    <mergeCell ref="N11:O11"/>
    <mergeCell ref="M8:M9"/>
    <mergeCell ref="M13:M14"/>
    <mergeCell ref="M21:M22"/>
    <mergeCell ref="M2:M5"/>
    <mergeCell ref="L21:L22"/>
    <mergeCell ref="C2:K2"/>
    <mergeCell ref="C3:K3"/>
    <mergeCell ref="C4:G5"/>
    <mergeCell ref="B21:K21"/>
    <mergeCell ref="B19:F19"/>
    <mergeCell ref="H19:I19"/>
    <mergeCell ref="B20:F20"/>
    <mergeCell ref="H20:I20"/>
    <mergeCell ref="B11:G11"/>
    <mergeCell ref="H11:I11"/>
    <mergeCell ref="B18:F18"/>
    <mergeCell ref="H18:I18"/>
    <mergeCell ref="B22:E22"/>
    <mergeCell ref="L2:L5"/>
    <mergeCell ref="B17:F17"/>
    <mergeCell ref="H17:I17"/>
    <mergeCell ref="N51:O51"/>
    <mergeCell ref="N52:O52"/>
    <mergeCell ref="N53:O53"/>
    <mergeCell ref="N54:O54"/>
    <mergeCell ref="N24:O24"/>
    <mergeCell ref="N25:O25"/>
    <mergeCell ref="N26:O26"/>
    <mergeCell ref="N27:O27"/>
    <mergeCell ref="N31:O31"/>
    <mergeCell ref="N32:O32"/>
    <mergeCell ref="N33:O33"/>
    <mergeCell ref="N34:O34"/>
    <mergeCell ref="N38:O38"/>
    <mergeCell ref="N28:O28"/>
    <mergeCell ref="N30:O30"/>
    <mergeCell ref="N29:O29"/>
    <mergeCell ref="N48:O48"/>
    <mergeCell ref="N41:O41"/>
    <mergeCell ref="N39:O39"/>
    <mergeCell ref="N40:O40"/>
    <mergeCell ref="B80:K82"/>
    <mergeCell ref="N55:O55"/>
    <mergeCell ref="N59:O59"/>
    <mergeCell ref="N63:O63"/>
    <mergeCell ref="N64:O64"/>
    <mergeCell ref="N67:O67"/>
    <mergeCell ref="N77:O77"/>
    <mergeCell ref="N78:O78"/>
    <mergeCell ref="B79:K79"/>
    <mergeCell ref="B77:E77"/>
    <mergeCell ref="F77:G77"/>
    <mergeCell ref="H77:I77"/>
    <mergeCell ref="B78:E78"/>
    <mergeCell ref="F78:G78"/>
    <mergeCell ref="H78:I78"/>
    <mergeCell ref="B58:E58"/>
    <mergeCell ref="B67:E67"/>
    <mergeCell ref="F67:G67"/>
    <mergeCell ref="H67:I67"/>
    <mergeCell ref="B66:E66"/>
    <mergeCell ref="F66:G66"/>
    <mergeCell ref="B63:E63"/>
    <mergeCell ref="B64:E64"/>
    <mergeCell ref="B59:E59"/>
    <mergeCell ref="N18:O18"/>
    <mergeCell ref="B16:F16"/>
    <mergeCell ref="H16:I16"/>
    <mergeCell ref="N16:O16"/>
    <mergeCell ref="H15:I15"/>
    <mergeCell ref="N42:O42"/>
    <mergeCell ref="N43:O43"/>
    <mergeCell ref="N46:O46"/>
    <mergeCell ref="N47:O47"/>
    <mergeCell ref="N19:O19"/>
    <mergeCell ref="N20:O20"/>
    <mergeCell ref="N23:O23"/>
    <mergeCell ref="M36:M37"/>
    <mergeCell ref="M44:M45"/>
    <mergeCell ref="L36:L37"/>
    <mergeCell ref="L44:L45"/>
    <mergeCell ref="G46:I46"/>
    <mergeCell ref="G47:I47"/>
    <mergeCell ref="B46:F46"/>
    <mergeCell ref="B29:E29"/>
    <mergeCell ref="G29:H29"/>
    <mergeCell ref="G38:I38"/>
    <mergeCell ref="G42:I42"/>
    <mergeCell ref="G43:I43"/>
    <mergeCell ref="B68:E68"/>
    <mergeCell ref="F68:G68"/>
    <mergeCell ref="H68:I68"/>
    <mergeCell ref="N68:O68"/>
    <mergeCell ref="B69:E69"/>
    <mergeCell ref="F69:G69"/>
    <mergeCell ref="H69:I69"/>
    <mergeCell ref="N69:O69"/>
    <mergeCell ref="B70:E70"/>
    <mergeCell ref="F70:G70"/>
    <mergeCell ref="H70:I70"/>
    <mergeCell ref="N70:O70"/>
    <mergeCell ref="B71:E71"/>
    <mergeCell ref="F71:G71"/>
    <mergeCell ref="H71:I71"/>
    <mergeCell ref="N71:O71"/>
    <mergeCell ref="B73:E73"/>
    <mergeCell ref="F73:G73"/>
    <mergeCell ref="H73:I73"/>
    <mergeCell ref="N73:O73"/>
    <mergeCell ref="B74:E74"/>
    <mergeCell ref="F74:G74"/>
    <mergeCell ref="H74:I74"/>
    <mergeCell ref="N74:O74"/>
  </mergeCells>
  <dataValidations count="6">
    <dataValidation type="list" allowBlank="1" showInputMessage="1" showErrorMessage="1" promptTitle="Ayuda" prompt="Elija una opción de la lista desplegable" sqref="F23:F34" xr:uid="{00000000-0002-0000-0300-000000000000}">
      <formula1>CUARTILES_ARTICULOS</formula1>
    </dataValidation>
    <dataValidation type="list" allowBlank="1" showInputMessage="1" showErrorMessage="1" sqref="H68:I78" xr:uid="{00000000-0002-0000-0300-000001000000}">
      <formula1>CONGRESO_INTERNACIONAL</formula1>
    </dataValidation>
    <dataValidation type="list" allowBlank="1" showInputMessage="1" showErrorMessage="1" promptTitle="Ayuda" prompt="Elija la posición de la lista desplegable" sqref="G23:H34" xr:uid="{00000000-0002-0000-0300-000002000000}">
      <formula1>POSICION_AUTOR</formula1>
    </dataValidation>
    <dataValidation allowBlank="1" showInputMessage="1" showErrorMessage="1" promptTitle="Aviso" prompt="Los méritos de este apartado se acreditarán mediante certificado expedido por el Secretariado de Transferencia de Conocimiento y Emprendimiento de la Universidad de Sevilla" sqref="B51:E55" xr:uid="{00000000-0002-0000-0300-000003000000}"/>
    <dataValidation type="list" allowBlank="1" showInputMessage="1" showErrorMessage="1" promptTitle="Ayuda" prompt="Elija un tipo de patente de la lista desplegable_x000a_" sqref="F51:G55" xr:uid="{00000000-0002-0000-0300-000004000000}">
      <formula1>TIPO_PATENTE</formula1>
    </dataValidation>
    <dataValidation type="list" allowBlank="1" showInputMessage="1" showErrorMessage="1" promptTitle="Ayuda" prompt="Elija un tipo de participación en congreso de la lista desplegable" sqref="H59:I64 H67:I67" xr:uid="{00000000-0002-0000-0300-000005000000}">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83"/>
  <sheetViews>
    <sheetView tabSelected="1" workbookViewId="0">
      <selection activeCell="I19" sqref="I19"/>
    </sheetView>
  </sheetViews>
  <sheetFormatPr baseColWidth="10" defaultColWidth="9.140625" defaultRowHeight="30" customHeight="1" x14ac:dyDescent="0.3"/>
  <cols>
    <col min="1" max="1" width="1.5703125" style="53" customWidth="1"/>
    <col min="2" max="2" width="41.5703125" style="66" customWidth="1"/>
    <col min="3" max="3" width="14.5703125" style="53" customWidth="1"/>
    <col min="4" max="4" width="22.140625" style="53" customWidth="1"/>
    <col min="5" max="5" width="14" style="53" customWidth="1"/>
    <col min="6" max="6" width="13.5703125" style="53" customWidth="1"/>
    <col min="7" max="7" width="17.85546875" style="53" customWidth="1"/>
    <col min="8" max="8" width="14.7109375" style="53" customWidth="1"/>
    <col min="9" max="9" width="18.7109375" style="53" customWidth="1"/>
    <col min="10" max="10" width="15" style="53" hidden="1" customWidth="1"/>
    <col min="11" max="11" width="13.7109375" style="53" hidden="1" customWidth="1"/>
    <col min="12" max="12" width="13.28515625" style="143" hidden="1" customWidth="1"/>
    <col min="13" max="13" width="23.28515625" style="143" hidden="1" customWidth="1"/>
    <col min="14" max="16384" width="9.140625" style="53"/>
  </cols>
  <sheetData>
    <row r="1" spans="2:13" ht="11.25" customHeight="1" thickBot="1" x14ac:dyDescent="0.35">
      <c r="B1" s="53"/>
    </row>
    <row r="2" spans="2:13" ht="30" customHeight="1" x14ac:dyDescent="0.3">
      <c r="B2" s="55"/>
      <c r="C2" s="56" t="s">
        <v>0</v>
      </c>
      <c r="D2" s="56"/>
      <c r="E2" s="56"/>
      <c r="F2" s="56"/>
      <c r="G2" s="56"/>
      <c r="H2" s="56"/>
      <c r="I2" s="70"/>
      <c r="J2" s="184" t="s">
        <v>115</v>
      </c>
      <c r="K2" s="217" t="s">
        <v>116</v>
      </c>
    </row>
    <row r="3" spans="2:13" ht="18.75" customHeight="1" x14ac:dyDescent="0.3">
      <c r="B3" s="58"/>
      <c r="C3" s="120" t="s">
        <v>107</v>
      </c>
      <c r="D3" s="59"/>
      <c r="E3" s="59"/>
      <c r="F3" s="59"/>
      <c r="G3" s="59"/>
      <c r="H3" s="59"/>
      <c r="I3" s="71"/>
      <c r="J3" s="185"/>
      <c r="K3" s="218"/>
    </row>
    <row r="4" spans="2:13" ht="17.25" customHeight="1" x14ac:dyDescent="0.3">
      <c r="B4" s="58"/>
      <c r="C4" s="261" t="str">
        <f>CONCATENATE(IF(SOL_NOMBRE&lt;&gt;"",UPPER(SOL_NOMBRE),"")," ",UPPER(SOL_APELLIDOS),IF(SOL_NIF&lt;&gt;"", CONCATENATE(" ( ",    SOL_NIF," ) "),""))</f>
        <v xml:space="preserve"> </v>
      </c>
      <c r="D4" s="261"/>
      <c r="E4" s="261"/>
      <c r="F4" s="261"/>
      <c r="G4" s="261"/>
      <c r="H4" s="215" t="str">
        <f>IF( AND(SOL_FECHA_INI&lt;&gt;"",SOL_FECHA_FIN&lt;&gt;""),"Intervalo de fechas evaluable","")</f>
        <v/>
      </c>
      <c r="I4" s="216"/>
      <c r="J4" s="185"/>
      <c r="K4" s="218"/>
    </row>
    <row r="5" spans="2:13" ht="15.75" customHeight="1" thickBot="1" x14ac:dyDescent="0.35">
      <c r="B5" s="58"/>
      <c r="C5" s="262"/>
      <c r="D5" s="262"/>
      <c r="E5" s="262"/>
      <c r="F5" s="262"/>
      <c r="G5" s="262"/>
      <c r="H5" s="118" t="str">
        <f>IF(ISBLANK(SOL_FECHA_INI),"",SOL_FECHA_INI)</f>
        <v/>
      </c>
      <c r="I5" s="121" t="str">
        <f>IF(ISBLANK(SOL_FECHA_FIN),"",SOL_FECHA_FIN+365)</f>
        <v/>
      </c>
      <c r="J5" s="186"/>
      <c r="K5" s="219"/>
    </row>
    <row r="6" spans="2:13" s="64" customFormat="1" ht="38.25" customHeight="1" thickBot="1" x14ac:dyDescent="0.35">
      <c r="B6" s="72" t="s">
        <v>52</v>
      </c>
      <c r="C6" s="73"/>
      <c r="D6" s="73"/>
      <c r="E6" s="73"/>
      <c r="F6" s="73"/>
      <c r="G6" s="73"/>
      <c r="H6" s="73"/>
      <c r="I6" s="74"/>
      <c r="J6" s="137">
        <f>SUM(J7+J12+J20+J28+J33+J38+J43++J48+J53+J58+J63+J75)</f>
        <v>0</v>
      </c>
      <c r="K6" s="137">
        <f>SUM(K7+K12+K20+K28+K33+K38+K43++K48+K53+K58+K63+K75)</f>
        <v>0</v>
      </c>
      <c r="L6" s="151"/>
      <c r="M6" s="151"/>
    </row>
    <row r="7" spans="2:13" s="64" customFormat="1" ht="23.25" customHeight="1" x14ac:dyDescent="0.25">
      <c r="B7" s="83" t="s">
        <v>83</v>
      </c>
      <c r="C7" s="82"/>
      <c r="D7" s="82"/>
      <c r="E7" s="82"/>
      <c r="F7" s="82"/>
      <c r="G7" s="82"/>
      <c r="H7" s="82"/>
      <c r="I7" s="84"/>
      <c r="J7" s="295">
        <f>SUM(J9:J11)</f>
        <v>0</v>
      </c>
      <c r="K7" s="295">
        <f>SUM(K9:K11)</f>
        <v>0</v>
      </c>
      <c r="L7" s="266" t="s">
        <v>123</v>
      </c>
      <c r="M7" s="267"/>
    </row>
    <row r="8" spans="2:13" ht="27.75" customHeight="1" x14ac:dyDescent="0.25">
      <c r="B8" s="255" t="s">
        <v>76</v>
      </c>
      <c r="C8" s="256"/>
      <c r="D8" s="256"/>
      <c r="E8" s="256"/>
      <c r="F8" s="79"/>
      <c r="G8" s="79" t="s">
        <v>110</v>
      </c>
      <c r="H8" s="79" t="s">
        <v>12</v>
      </c>
      <c r="I8" s="81" t="s">
        <v>13</v>
      </c>
      <c r="J8" s="294"/>
      <c r="K8" s="294"/>
      <c r="L8" s="268"/>
      <c r="M8" s="269"/>
    </row>
    <row r="9" spans="2:13" s="68" customFormat="1" ht="20.100000000000001" customHeight="1" x14ac:dyDescent="0.3">
      <c r="B9" s="284"/>
      <c r="C9" s="280"/>
      <c r="D9" s="280"/>
      <c r="E9" s="280"/>
      <c r="F9" s="238"/>
      <c r="G9" s="124"/>
      <c r="H9" s="124"/>
      <c r="I9" s="7"/>
      <c r="J9" s="91">
        <f>IF(AND(B9&lt;&gt;"",I9&lt;&gt;""),(0.5*G9/4),0)</f>
        <v>0</v>
      </c>
      <c r="K9" s="92">
        <f>J9</f>
        <v>0</v>
      </c>
      <c r="L9" s="232"/>
      <c r="M9" s="233"/>
    </row>
    <row r="10" spans="2:13" s="68" customFormat="1" ht="20.100000000000001" customHeight="1" x14ac:dyDescent="0.3">
      <c r="B10" s="284"/>
      <c r="C10" s="280"/>
      <c r="D10" s="280"/>
      <c r="E10" s="280"/>
      <c r="F10" s="238"/>
      <c r="G10" s="124"/>
      <c r="H10" s="124"/>
      <c r="I10" s="7"/>
      <c r="J10" s="91">
        <f t="shared" ref="J10" si="0">IF(AND(B10&lt;&gt;"",I10&lt;&gt;""),(0.5*G10/4),0)</f>
        <v>0</v>
      </c>
      <c r="K10" s="92">
        <f t="shared" ref="K10" si="1">J10</f>
        <v>0</v>
      </c>
      <c r="L10" s="232"/>
      <c r="M10" s="233"/>
    </row>
    <row r="11" spans="2:13" s="68" customFormat="1" ht="20.100000000000001" customHeight="1" x14ac:dyDescent="0.3">
      <c r="B11" s="284"/>
      <c r="C11" s="280"/>
      <c r="D11" s="280"/>
      <c r="E11" s="280"/>
      <c r="F11" s="238"/>
      <c r="G11" s="124"/>
      <c r="H11" s="124"/>
      <c r="I11" s="7"/>
      <c r="J11" s="91">
        <f t="shared" ref="J11" si="2">IF(AND(B11&lt;&gt;"",I11&lt;&gt;""),(0.5*G11/4),0)</f>
        <v>0</v>
      </c>
      <c r="K11" s="92">
        <f t="shared" ref="K11" si="3">J11</f>
        <v>0</v>
      </c>
      <c r="L11" s="232"/>
      <c r="M11" s="233"/>
    </row>
    <row r="12" spans="2:13" s="64" customFormat="1" ht="23.25" customHeight="1" x14ac:dyDescent="0.3">
      <c r="B12" s="83" t="s">
        <v>84</v>
      </c>
      <c r="C12" s="82"/>
      <c r="D12" s="82"/>
      <c r="E12" s="82"/>
      <c r="F12" s="82"/>
      <c r="G12" s="82"/>
      <c r="H12" s="82"/>
      <c r="I12" s="84"/>
      <c r="J12" s="293">
        <f>SUM(J14:J19)</f>
        <v>0</v>
      </c>
      <c r="K12" s="293">
        <f>SUM(K14:K19)</f>
        <v>0</v>
      </c>
      <c r="L12" s="151"/>
      <c r="M12" s="151"/>
    </row>
    <row r="13" spans="2:13" ht="27.75" customHeight="1" x14ac:dyDescent="0.3">
      <c r="B13" s="255" t="s">
        <v>111</v>
      </c>
      <c r="C13" s="256"/>
      <c r="D13" s="256"/>
      <c r="E13" s="256"/>
      <c r="F13" s="79"/>
      <c r="G13" s="79"/>
      <c r="H13" s="79" t="s">
        <v>12</v>
      </c>
      <c r="I13" s="81" t="s">
        <v>13</v>
      </c>
      <c r="J13" s="294"/>
      <c r="K13" s="294"/>
    </row>
    <row r="14" spans="2:13" s="68" customFormat="1" ht="20.100000000000001" customHeight="1" x14ac:dyDescent="0.3">
      <c r="B14" s="284"/>
      <c r="C14" s="280"/>
      <c r="D14" s="280"/>
      <c r="E14" s="280"/>
      <c r="F14" s="280"/>
      <c r="G14" s="238"/>
      <c r="H14" s="124"/>
      <c r="I14" s="7"/>
      <c r="J14" s="91">
        <f>IF(AND(B14&lt;&gt;"",I14&lt;&gt;""),0.2,0)</f>
        <v>0</v>
      </c>
      <c r="K14" s="92">
        <f>J14</f>
        <v>0</v>
      </c>
      <c r="L14" s="232"/>
      <c r="M14" s="233"/>
    </row>
    <row r="15" spans="2:13" s="68" customFormat="1" ht="20.100000000000001" customHeight="1" x14ac:dyDescent="0.3">
      <c r="B15" s="284"/>
      <c r="C15" s="280"/>
      <c r="D15" s="280"/>
      <c r="E15" s="280"/>
      <c r="F15" s="280"/>
      <c r="G15" s="238"/>
      <c r="H15" s="124"/>
      <c r="I15" s="7"/>
      <c r="J15" s="91">
        <f t="shared" ref="J15:J16" si="4">IF(AND(B15&lt;&gt;"",I15&lt;&gt;""),0.2,0)</f>
        <v>0</v>
      </c>
      <c r="K15" s="92">
        <f t="shared" ref="K15:K16" si="5">J15</f>
        <v>0</v>
      </c>
      <c r="L15" s="232"/>
      <c r="M15" s="233"/>
    </row>
    <row r="16" spans="2:13" s="68" customFormat="1" ht="20.100000000000001" customHeight="1" x14ac:dyDescent="0.3">
      <c r="B16" s="284"/>
      <c r="C16" s="280"/>
      <c r="D16" s="280"/>
      <c r="E16" s="280"/>
      <c r="F16" s="280"/>
      <c r="G16" s="238"/>
      <c r="H16" s="124"/>
      <c r="I16" s="7"/>
      <c r="J16" s="91">
        <f t="shared" si="4"/>
        <v>0</v>
      </c>
      <c r="K16" s="92">
        <f t="shared" si="5"/>
        <v>0</v>
      </c>
      <c r="L16" s="232"/>
      <c r="M16" s="233"/>
    </row>
    <row r="17" spans="2:13" s="68" customFormat="1" ht="20.100000000000001" customHeight="1" x14ac:dyDescent="0.3">
      <c r="B17" s="284"/>
      <c r="C17" s="280"/>
      <c r="D17" s="280"/>
      <c r="E17" s="280"/>
      <c r="F17" s="280"/>
      <c r="G17" s="238"/>
      <c r="H17" s="124"/>
      <c r="I17" s="7"/>
      <c r="J17" s="91">
        <f t="shared" ref="J17" si="6">IF(AND(B17&lt;&gt;"",I17&lt;&gt;""),0.2,0)</f>
        <v>0</v>
      </c>
      <c r="K17" s="92">
        <f t="shared" ref="K17" si="7">J17</f>
        <v>0</v>
      </c>
      <c r="L17" s="232"/>
      <c r="M17" s="233"/>
    </row>
    <row r="18" spans="2:13" s="68" customFormat="1" ht="20.100000000000001" customHeight="1" x14ac:dyDescent="0.3">
      <c r="B18" s="284"/>
      <c r="C18" s="280"/>
      <c r="D18" s="280"/>
      <c r="E18" s="280"/>
      <c r="F18" s="280"/>
      <c r="G18" s="238"/>
      <c r="H18" s="124"/>
      <c r="I18" s="7"/>
      <c r="J18" s="91">
        <f t="shared" ref="J18:J19" si="8">IF(AND(B18&lt;&gt;"",I18&lt;&gt;""),0.2,0)</f>
        <v>0</v>
      </c>
      <c r="K18" s="92">
        <f t="shared" ref="K18:K19" si="9">J18</f>
        <v>0</v>
      </c>
      <c r="L18" s="232"/>
      <c r="M18" s="233"/>
    </row>
    <row r="19" spans="2:13" s="68" customFormat="1" ht="20.100000000000001" customHeight="1" x14ac:dyDescent="0.3">
      <c r="B19" s="284"/>
      <c r="C19" s="280"/>
      <c r="D19" s="280"/>
      <c r="E19" s="280"/>
      <c r="F19" s="280"/>
      <c r="G19" s="238"/>
      <c r="H19" s="124"/>
      <c r="I19" s="7"/>
      <c r="J19" s="91">
        <f t="shared" si="8"/>
        <v>0</v>
      </c>
      <c r="K19" s="92">
        <f t="shared" si="9"/>
        <v>0</v>
      </c>
      <c r="L19" s="232"/>
      <c r="M19" s="233"/>
    </row>
    <row r="20" spans="2:13" s="64" customFormat="1" ht="23.25" customHeight="1" x14ac:dyDescent="0.3">
      <c r="B20" s="83" t="s">
        <v>85</v>
      </c>
      <c r="C20" s="82"/>
      <c r="D20" s="82"/>
      <c r="E20" s="82"/>
      <c r="F20" s="82"/>
      <c r="G20" s="82"/>
      <c r="H20" s="82"/>
      <c r="I20" s="84"/>
      <c r="J20" s="293">
        <f>SUM(J22:J27)</f>
        <v>0</v>
      </c>
      <c r="K20" s="293">
        <f>SUM(K22:K27)</f>
        <v>0</v>
      </c>
      <c r="L20" s="151"/>
      <c r="M20" s="151"/>
    </row>
    <row r="21" spans="2:13" ht="27.75" customHeight="1" x14ac:dyDescent="0.3">
      <c r="B21" s="255" t="s">
        <v>112</v>
      </c>
      <c r="C21" s="256"/>
      <c r="D21" s="256"/>
      <c r="E21" s="256"/>
      <c r="F21" s="256" t="s">
        <v>15</v>
      </c>
      <c r="G21" s="256"/>
      <c r="H21" s="79" t="s">
        <v>12</v>
      </c>
      <c r="I21" s="81" t="s">
        <v>13</v>
      </c>
      <c r="J21" s="294"/>
      <c r="K21" s="294"/>
    </row>
    <row r="22" spans="2:13" s="68" customFormat="1" ht="20.100000000000001" customHeight="1" x14ac:dyDescent="0.3">
      <c r="B22" s="284"/>
      <c r="C22" s="280"/>
      <c r="D22" s="280"/>
      <c r="E22" s="238"/>
      <c r="F22" s="237"/>
      <c r="G22" s="238"/>
      <c r="H22" s="124"/>
      <c r="I22" s="7"/>
      <c r="J22" s="91">
        <f>IF(AND(B22&lt;&gt;"",I22&lt;&gt;""),0.2,0)</f>
        <v>0</v>
      </c>
      <c r="K22" s="92">
        <f>J22</f>
        <v>0</v>
      </c>
      <c r="L22" s="232"/>
      <c r="M22" s="233"/>
    </row>
    <row r="23" spans="2:13" s="68" customFormat="1" ht="20.100000000000001" customHeight="1" x14ac:dyDescent="0.3">
      <c r="B23" s="284"/>
      <c r="C23" s="280"/>
      <c r="D23" s="280"/>
      <c r="E23" s="238"/>
      <c r="F23" s="237"/>
      <c r="G23" s="238"/>
      <c r="H23" s="124"/>
      <c r="I23" s="7"/>
      <c r="J23" s="91">
        <f t="shared" ref="J23:J24" si="10">IF(AND(B23&lt;&gt;"",I23&lt;&gt;""),0.2,0)</f>
        <v>0</v>
      </c>
      <c r="K23" s="92">
        <f t="shared" ref="K23:K24" si="11">J23</f>
        <v>0</v>
      </c>
      <c r="L23" s="232"/>
      <c r="M23" s="233"/>
    </row>
    <row r="24" spans="2:13" s="68" customFormat="1" ht="20.100000000000001" customHeight="1" x14ac:dyDescent="0.3">
      <c r="B24" s="284"/>
      <c r="C24" s="280"/>
      <c r="D24" s="280"/>
      <c r="E24" s="238"/>
      <c r="F24" s="237"/>
      <c r="G24" s="238"/>
      <c r="H24" s="124"/>
      <c r="I24" s="7"/>
      <c r="J24" s="91">
        <f t="shared" si="10"/>
        <v>0</v>
      </c>
      <c r="K24" s="92">
        <f t="shared" si="11"/>
        <v>0</v>
      </c>
      <c r="L24" s="232"/>
      <c r="M24" s="233"/>
    </row>
    <row r="25" spans="2:13" s="68" customFormat="1" ht="20.100000000000001" customHeight="1" x14ac:dyDescent="0.3">
      <c r="B25" s="284"/>
      <c r="C25" s="280"/>
      <c r="D25" s="280"/>
      <c r="E25" s="238"/>
      <c r="F25" s="237"/>
      <c r="G25" s="238"/>
      <c r="H25" s="124"/>
      <c r="I25" s="7"/>
      <c r="J25" s="91">
        <f t="shared" ref="J25" si="12">IF(AND(B25&lt;&gt;"",I25&lt;&gt;""),0.2,0)</f>
        <v>0</v>
      </c>
      <c r="K25" s="92">
        <f t="shared" ref="K25" si="13">J25</f>
        <v>0</v>
      </c>
      <c r="L25" s="232"/>
      <c r="M25" s="233"/>
    </row>
    <row r="26" spans="2:13" s="68" customFormat="1" ht="20.100000000000001" customHeight="1" x14ac:dyDescent="0.3">
      <c r="B26" s="284"/>
      <c r="C26" s="280"/>
      <c r="D26" s="280"/>
      <c r="E26" s="238"/>
      <c r="F26" s="237"/>
      <c r="G26" s="238"/>
      <c r="H26" s="124"/>
      <c r="I26" s="7"/>
      <c r="J26" s="91">
        <f t="shared" ref="J26:J27" si="14">IF(AND(B26&lt;&gt;"",I26&lt;&gt;""),0.2,0)</f>
        <v>0</v>
      </c>
      <c r="K26" s="92">
        <f t="shared" ref="K26:K27" si="15">J26</f>
        <v>0</v>
      </c>
      <c r="L26" s="232"/>
      <c r="M26" s="233"/>
    </row>
    <row r="27" spans="2:13" s="68" customFormat="1" ht="20.100000000000001" customHeight="1" x14ac:dyDescent="0.3">
      <c r="B27" s="284"/>
      <c r="C27" s="280"/>
      <c r="D27" s="280"/>
      <c r="E27" s="238"/>
      <c r="F27" s="237"/>
      <c r="G27" s="238"/>
      <c r="H27" s="124"/>
      <c r="I27" s="7"/>
      <c r="J27" s="91">
        <f t="shared" si="14"/>
        <v>0</v>
      </c>
      <c r="K27" s="92">
        <f t="shared" si="15"/>
        <v>0</v>
      </c>
      <c r="L27" s="232"/>
      <c r="M27" s="233"/>
    </row>
    <row r="28" spans="2:13" s="64" customFormat="1" ht="23.25" customHeight="1" x14ac:dyDescent="0.3">
      <c r="B28" s="83" t="s">
        <v>86</v>
      </c>
      <c r="C28" s="82"/>
      <c r="D28" s="82"/>
      <c r="E28" s="82"/>
      <c r="F28" s="82"/>
      <c r="G28" s="82"/>
      <c r="H28" s="82"/>
      <c r="I28" s="84"/>
      <c r="J28" s="293">
        <f>SUM(J30:J32)</f>
        <v>0</v>
      </c>
      <c r="K28" s="293">
        <f>SUM(K30:K32)</f>
        <v>0</v>
      </c>
      <c r="L28" s="151"/>
      <c r="M28" s="151"/>
    </row>
    <row r="29" spans="2:13" ht="27.75" customHeight="1" x14ac:dyDescent="0.3">
      <c r="B29" s="255" t="s">
        <v>112</v>
      </c>
      <c r="C29" s="256"/>
      <c r="D29" s="256"/>
      <c r="E29" s="256"/>
      <c r="F29" s="256" t="s">
        <v>15</v>
      </c>
      <c r="G29" s="256"/>
      <c r="H29" s="79" t="s">
        <v>12</v>
      </c>
      <c r="I29" s="81" t="s">
        <v>13</v>
      </c>
      <c r="J29" s="294"/>
      <c r="K29" s="294"/>
    </row>
    <row r="30" spans="2:13" s="68" customFormat="1" ht="20.100000000000001" customHeight="1" x14ac:dyDescent="0.3">
      <c r="B30" s="284"/>
      <c r="C30" s="280"/>
      <c r="D30" s="280"/>
      <c r="E30" s="238"/>
      <c r="F30" s="237"/>
      <c r="G30" s="238"/>
      <c r="H30" s="124"/>
      <c r="I30" s="7"/>
      <c r="J30" s="91">
        <f>IF(AND(B30&lt;&gt;"",I30&lt;&gt;""),0.1,0)</f>
        <v>0</v>
      </c>
      <c r="K30" s="92">
        <f>J30</f>
        <v>0</v>
      </c>
      <c r="L30" s="232"/>
      <c r="M30" s="233"/>
    </row>
    <row r="31" spans="2:13" s="68" customFormat="1" ht="20.100000000000001" customHeight="1" x14ac:dyDescent="0.3">
      <c r="B31" s="284"/>
      <c r="C31" s="280"/>
      <c r="D31" s="280"/>
      <c r="E31" s="238"/>
      <c r="F31" s="237"/>
      <c r="G31" s="238"/>
      <c r="H31" s="124"/>
      <c r="I31" s="7"/>
      <c r="J31" s="91">
        <f t="shared" ref="J31:J32" si="16">IF(AND(B31&lt;&gt;"",I31&lt;&gt;""),0.1,0)</f>
        <v>0</v>
      </c>
      <c r="K31" s="92">
        <f t="shared" ref="K31:K32" si="17">J31</f>
        <v>0</v>
      </c>
      <c r="L31" s="232"/>
      <c r="M31" s="233"/>
    </row>
    <row r="32" spans="2:13" s="68" customFormat="1" ht="20.100000000000001" customHeight="1" x14ac:dyDescent="0.3">
      <c r="B32" s="284"/>
      <c r="C32" s="280"/>
      <c r="D32" s="280"/>
      <c r="E32" s="238"/>
      <c r="F32" s="237"/>
      <c r="G32" s="238"/>
      <c r="H32" s="124"/>
      <c r="I32" s="7"/>
      <c r="J32" s="91">
        <f t="shared" si="16"/>
        <v>0</v>
      </c>
      <c r="K32" s="92">
        <f t="shared" si="17"/>
        <v>0</v>
      </c>
      <c r="L32" s="232"/>
      <c r="M32" s="233"/>
    </row>
    <row r="33" spans="2:13" s="64" customFormat="1" ht="23.25" customHeight="1" x14ac:dyDescent="0.3">
      <c r="B33" s="83" t="s">
        <v>87</v>
      </c>
      <c r="C33" s="82"/>
      <c r="D33" s="82"/>
      <c r="E33" s="82"/>
      <c r="F33" s="82"/>
      <c r="G33" s="82"/>
      <c r="H33" s="82"/>
      <c r="I33" s="84"/>
      <c r="J33" s="293">
        <f>SUM(J35:J37)</f>
        <v>0</v>
      </c>
      <c r="K33" s="293">
        <f>SUM(K35:K37)</f>
        <v>0</v>
      </c>
      <c r="L33" s="151"/>
      <c r="M33" s="151"/>
    </row>
    <row r="34" spans="2:13" ht="27.75" customHeight="1" x14ac:dyDescent="0.3">
      <c r="B34" s="255" t="s">
        <v>68</v>
      </c>
      <c r="C34" s="256"/>
      <c r="D34" s="256"/>
      <c r="E34" s="256"/>
      <c r="F34" s="256"/>
      <c r="G34" s="256"/>
      <c r="H34" s="79" t="s">
        <v>12</v>
      </c>
      <c r="I34" s="81" t="s">
        <v>13</v>
      </c>
      <c r="J34" s="294"/>
      <c r="K34" s="294"/>
    </row>
    <row r="35" spans="2:13" s="68" customFormat="1" ht="20.100000000000001" customHeight="1" x14ac:dyDescent="0.3">
      <c r="B35" s="284"/>
      <c r="C35" s="280"/>
      <c r="D35" s="280"/>
      <c r="E35" s="280"/>
      <c r="F35" s="280"/>
      <c r="G35" s="238"/>
      <c r="H35" s="14"/>
      <c r="I35" s="7"/>
      <c r="J35" s="91">
        <f>IF(AND(B35&lt;&gt;"",I35&lt;&gt;""),0.1,0)</f>
        <v>0</v>
      </c>
      <c r="K35" s="92">
        <f>J35</f>
        <v>0</v>
      </c>
      <c r="L35" s="232"/>
      <c r="M35" s="233"/>
    </row>
    <row r="36" spans="2:13" s="68" customFormat="1" ht="20.100000000000001" customHeight="1" x14ac:dyDescent="0.3">
      <c r="B36" s="284"/>
      <c r="C36" s="280"/>
      <c r="D36" s="280"/>
      <c r="E36" s="280"/>
      <c r="F36" s="280"/>
      <c r="G36" s="238"/>
      <c r="H36" s="14"/>
      <c r="I36" s="7"/>
      <c r="J36" s="91">
        <f t="shared" ref="J36:J37" si="18">IF(AND(B36&lt;&gt;"",I36&lt;&gt;""),0.1,0)</f>
        <v>0</v>
      </c>
      <c r="K36" s="92">
        <f t="shared" ref="K36:K37" si="19">J36</f>
        <v>0</v>
      </c>
      <c r="L36" s="232"/>
      <c r="M36" s="233"/>
    </row>
    <row r="37" spans="2:13" s="68" customFormat="1" ht="20.100000000000001" customHeight="1" x14ac:dyDescent="0.3">
      <c r="B37" s="284"/>
      <c r="C37" s="280"/>
      <c r="D37" s="280"/>
      <c r="E37" s="280"/>
      <c r="F37" s="280"/>
      <c r="G37" s="238"/>
      <c r="H37" s="14"/>
      <c r="I37" s="7"/>
      <c r="J37" s="91">
        <f t="shared" si="18"/>
        <v>0</v>
      </c>
      <c r="K37" s="92">
        <f t="shared" si="19"/>
        <v>0</v>
      </c>
      <c r="L37" s="232"/>
      <c r="M37" s="233"/>
    </row>
    <row r="38" spans="2:13" s="64" customFormat="1" ht="23.25" customHeight="1" x14ac:dyDescent="0.3">
      <c r="B38" s="83" t="s">
        <v>88</v>
      </c>
      <c r="C38" s="82"/>
      <c r="D38" s="82"/>
      <c r="E38" s="82"/>
      <c r="F38" s="82"/>
      <c r="G38" s="82"/>
      <c r="H38" s="82"/>
      <c r="I38" s="84"/>
      <c r="J38" s="293">
        <f>SUM(J40:J42)</f>
        <v>0</v>
      </c>
      <c r="K38" s="293">
        <f>SUM(K40:K42)</f>
        <v>0</v>
      </c>
      <c r="L38" s="151"/>
      <c r="M38" s="151"/>
    </row>
    <row r="39" spans="2:13" ht="27.75" customHeight="1" x14ac:dyDescent="0.3">
      <c r="B39" s="255" t="s">
        <v>89</v>
      </c>
      <c r="C39" s="256"/>
      <c r="D39" s="256"/>
      <c r="E39" s="256"/>
      <c r="F39" s="256" t="s">
        <v>90</v>
      </c>
      <c r="G39" s="256"/>
      <c r="H39" s="79" t="s">
        <v>12</v>
      </c>
      <c r="I39" s="81" t="s">
        <v>13</v>
      </c>
      <c r="J39" s="294"/>
      <c r="K39" s="294"/>
    </row>
    <row r="40" spans="2:13" s="68" customFormat="1" ht="20.100000000000001" customHeight="1" x14ac:dyDescent="0.3">
      <c r="B40" s="284"/>
      <c r="C40" s="280"/>
      <c r="D40" s="280"/>
      <c r="E40" s="238"/>
      <c r="F40" s="280"/>
      <c r="G40" s="238"/>
      <c r="H40" s="14"/>
      <c r="I40" s="7"/>
      <c r="J40" s="91">
        <f>IF(AND(B40&lt;&gt;"",I40&lt;&gt;""),0.25,0)</f>
        <v>0</v>
      </c>
      <c r="K40" s="92">
        <f>J40</f>
        <v>0</v>
      </c>
      <c r="L40" s="232"/>
      <c r="M40" s="233"/>
    </row>
    <row r="41" spans="2:13" s="68" customFormat="1" ht="20.100000000000001" customHeight="1" x14ac:dyDescent="0.3">
      <c r="B41" s="284"/>
      <c r="C41" s="280"/>
      <c r="D41" s="280"/>
      <c r="E41" s="238"/>
      <c r="F41" s="280"/>
      <c r="G41" s="238"/>
      <c r="H41" s="14"/>
      <c r="I41" s="7"/>
      <c r="J41" s="91">
        <f t="shared" ref="J41:J42" si="20">IF(AND(B41&lt;&gt;"",I41&lt;&gt;""),0.25,0)</f>
        <v>0</v>
      </c>
      <c r="K41" s="92">
        <f t="shared" ref="K41:K42" si="21">J41</f>
        <v>0</v>
      </c>
      <c r="L41" s="232"/>
      <c r="M41" s="233"/>
    </row>
    <row r="42" spans="2:13" s="68" customFormat="1" ht="20.100000000000001" customHeight="1" x14ac:dyDescent="0.3">
      <c r="B42" s="284"/>
      <c r="C42" s="280"/>
      <c r="D42" s="280"/>
      <c r="E42" s="238"/>
      <c r="F42" s="280"/>
      <c r="G42" s="238"/>
      <c r="H42" s="14"/>
      <c r="I42" s="7"/>
      <c r="J42" s="91">
        <f t="shared" si="20"/>
        <v>0</v>
      </c>
      <c r="K42" s="92">
        <f t="shared" si="21"/>
        <v>0</v>
      </c>
      <c r="L42" s="232"/>
      <c r="M42" s="233"/>
    </row>
    <row r="43" spans="2:13" s="64" customFormat="1" ht="23.25" customHeight="1" x14ac:dyDescent="0.3">
      <c r="B43" s="83" t="s">
        <v>91</v>
      </c>
      <c r="C43" s="82"/>
      <c r="D43" s="82"/>
      <c r="E43" s="82"/>
      <c r="F43" s="82"/>
      <c r="G43" s="82"/>
      <c r="H43" s="82"/>
      <c r="I43" s="84"/>
      <c r="J43" s="293">
        <f>SUM(J45:J47)</f>
        <v>0</v>
      </c>
      <c r="K43" s="293">
        <f>SUM(K45:K47)</f>
        <v>0</v>
      </c>
      <c r="L43" s="151"/>
      <c r="M43" s="151"/>
    </row>
    <row r="44" spans="2:13" ht="27.75" customHeight="1" x14ac:dyDescent="0.3">
      <c r="B44" s="255" t="s">
        <v>92</v>
      </c>
      <c r="C44" s="256"/>
      <c r="D44" s="256"/>
      <c r="E44" s="256" t="s">
        <v>93</v>
      </c>
      <c r="F44" s="256"/>
      <c r="G44" s="256"/>
      <c r="H44" s="79" t="s">
        <v>12</v>
      </c>
      <c r="I44" s="81" t="s">
        <v>13</v>
      </c>
      <c r="J44" s="294"/>
      <c r="K44" s="294"/>
    </row>
    <row r="45" spans="2:13" s="68" customFormat="1" ht="20.100000000000001" customHeight="1" x14ac:dyDescent="0.3">
      <c r="B45" s="284"/>
      <c r="C45" s="280"/>
      <c r="D45" s="238"/>
      <c r="E45" s="280"/>
      <c r="F45" s="280"/>
      <c r="G45" s="238"/>
      <c r="H45" s="14"/>
      <c r="I45" s="7"/>
      <c r="J45" s="91">
        <f>IF(AND(B45&lt;&gt;"",I45&lt;&gt;""),0.05,0)</f>
        <v>0</v>
      </c>
      <c r="K45" s="92">
        <f>J45</f>
        <v>0</v>
      </c>
      <c r="L45" s="232"/>
      <c r="M45" s="233"/>
    </row>
    <row r="46" spans="2:13" s="68" customFormat="1" ht="19.5" customHeight="1" x14ac:dyDescent="0.3">
      <c r="B46" s="284"/>
      <c r="C46" s="280"/>
      <c r="D46" s="238"/>
      <c r="E46" s="280"/>
      <c r="F46" s="280"/>
      <c r="G46" s="238"/>
      <c r="H46" s="14"/>
      <c r="I46" s="7"/>
      <c r="J46" s="91">
        <f t="shared" ref="J46:J47" si="22">IF(AND(B46&lt;&gt;"",I46&lt;&gt;""),0.05,0)</f>
        <v>0</v>
      </c>
      <c r="K46" s="92">
        <f t="shared" ref="K46:K47" si="23">J46</f>
        <v>0</v>
      </c>
      <c r="L46" s="232"/>
      <c r="M46" s="233"/>
    </row>
    <row r="47" spans="2:13" s="68" customFormat="1" ht="20.100000000000001" customHeight="1" thickBot="1" x14ac:dyDescent="0.35">
      <c r="B47" s="284"/>
      <c r="C47" s="280"/>
      <c r="D47" s="238"/>
      <c r="E47" s="280"/>
      <c r="F47" s="280"/>
      <c r="G47" s="238"/>
      <c r="H47" s="14"/>
      <c r="I47" s="8"/>
      <c r="J47" s="91">
        <f t="shared" si="22"/>
        <v>0</v>
      </c>
      <c r="K47" s="92">
        <f t="shared" si="23"/>
        <v>0</v>
      </c>
      <c r="L47" s="232"/>
      <c r="M47" s="233"/>
    </row>
    <row r="48" spans="2:13" s="64" customFormat="1" ht="23.25" customHeight="1" x14ac:dyDescent="0.3">
      <c r="B48" s="83" t="s">
        <v>101</v>
      </c>
      <c r="C48" s="82"/>
      <c r="D48" s="82"/>
      <c r="E48" s="82"/>
      <c r="F48" s="82"/>
      <c r="G48" s="82"/>
      <c r="H48" s="82"/>
      <c r="I48" s="84"/>
      <c r="J48" s="293">
        <f>SUM(J50:J52)</f>
        <v>0</v>
      </c>
      <c r="K48" s="293">
        <f>SUM(K50:K52)</f>
        <v>0</v>
      </c>
      <c r="L48" s="151"/>
      <c r="M48" s="151"/>
    </row>
    <row r="49" spans="2:13" ht="27.75" customHeight="1" x14ac:dyDescent="0.3">
      <c r="B49" s="255" t="s">
        <v>57</v>
      </c>
      <c r="C49" s="256"/>
      <c r="D49" s="256"/>
      <c r="E49" s="256" t="s">
        <v>93</v>
      </c>
      <c r="F49" s="256"/>
      <c r="G49" s="256"/>
      <c r="H49" s="79" t="s">
        <v>12</v>
      </c>
      <c r="I49" s="81" t="s">
        <v>13</v>
      </c>
      <c r="J49" s="294"/>
      <c r="K49" s="294"/>
    </row>
    <row r="50" spans="2:13" s="68" customFormat="1" ht="20.100000000000001" customHeight="1" x14ac:dyDescent="0.3">
      <c r="B50" s="284"/>
      <c r="C50" s="280"/>
      <c r="D50" s="238"/>
      <c r="E50" s="280"/>
      <c r="F50" s="280"/>
      <c r="G50" s="238"/>
      <c r="H50" s="14"/>
      <c r="I50" s="7"/>
      <c r="J50" s="91">
        <f>IF(AND(B50&lt;&gt;"",I50&lt;&gt;""),0.2,0)</f>
        <v>0</v>
      </c>
      <c r="K50" s="92">
        <f>J50</f>
        <v>0</v>
      </c>
      <c r="L50" s="232"/>
      <c r="M50" s="233"/>
    </row>
    <row r="51" spans="2:13" s="68" customFormat="1" ht="20.100000000000001" customHeight="1" x14ac:dyDescent="0.3">
      <c r="B51" s="284"/>
      <c r="C51" s="280"/>
      <c r="D51" s="238"/>
      <c r="E51" s="280"/>
      <c r="F51" s="280"/>
      <c r="G51" s="238"/>
      <c r="H51" s="14"/>
      <c r="I51" s="7"/>
      <c r="J51" s="91">
        <f t="shared" ref="J51:J52" si="24">IF(AND(B51&lt;&gt;"",I51&lt;&gt;""),0.2,0)</f>
        <v>0</v>
      </c>
      <c r="K51" s="92">
        <f t="shared" ref="K51:K52" si="25">J51</f>
        <v>0</v>
      </c>
      <c r="L51" s="232"/>
      <c r="M51" s="233"/>
    </row>
    <row r="52" spans="2:13" s="68" customFormat="1" ht="20.100000000000001" customHeight="1" x14ac:dyDescent="0.3">
      <c r="B52" s="284"/>
      <c r="C52" s="280"/>
      <c r="D52" s="238"/>
      <c r="E52" s="280"/>
      <c r="F52" s="280"/>
      <c r="G52" s="238"/>
      <c r="H52" s="14"/>
      <c r="I52" s="7"/>
      <c r="J52" s="91">
        <f t="shared" si="24"/>
        <v>0</v>
      </c>
      <c r="K52" s="92">
        <f t="shared" si="25"/>
        <v>0</v>
      </c>
      <c r="L52" s="232"/>
      <c r="M52" s="233"/>
    </row>
    <row r="53" spans="2:13" s="64" customFormat="1" ht="23.25" customHeight="1" x14ac:dyDescent="0.3">
      <c r="B53" s="83" t="s">
        <v>102</v>
      </c>
      <c r="C53" s="82"/>
      <c r="D53" s="82"/>
      <c r="E53" s="82"/>
      <c r="F53" s="82"/>
      <c r="G53" s="82"/>
      <c r="H53" s="82"/>
      <c r="I53" s="84"/>
      <c r="J53" s="293">
        <f>SUM(J55:J57)</f>
        <v>0</v>
      </c>
      <c r="K53" s="293">
        <f>SUM(K55:K57)</f>
        <v>0</v>
      </c>
      <c r="L53" s="151"/>
      <c r="M53" s="151"/>
    </row>
    <row r="54" spans="2:13" ht="27.75" customHeight="1" x14ac:dyDescent="0.3">
      <c r="B54" s="255" t="s">
        <v>57</v>
      </c>
      <c r="C54" s="256"/>
      <c r="D54" s="256"/>
      <c r="E54" s="256" t="s">
        <v>113</v>
      </c>
      <c r="F54" s="256"/>
      <c r="G54" s="256"/>
      <c r="H54" s="79" t="s">
        <v>12</v>
      </c>
      <c r="I54" s="81" t="s">
        <v>13</v>
      </c>
      <c r="J54" s="294"/>
      <c r="K54" s="294"/>
    </row>
    <row r="55" spans="2:13" s="68" customFormat="1" ht="20.100000000000001" customHeight="1" x14ac:dyDescent="0.3">
      <c r="B55" s="284"/>
      <c r="C55" s="280"/>
      <c r="D55" s="238"/>
      <c r="E55" s="280"/>
      <c r="F55" s="280"/>
      <c r="G55" s="238"/>
      <c r="H55" s="14"/>
      <c r="I55" s="7"/>
      <c r="J55" s="91">
        <f>IF(AND(B55&lt;&gt;"",I55&lt;&gt;""),0.5,0)</f>
        <v>0</v>
      </c>
      <c r="K55" s="92">
        <f>J55</f>
        <v>0</v>
      </c>
      <c r="L55" s="232"/>
      <c r="M55" s="233"/>
    </row>
    <row r="56" spans="2:13" s="68" customFormat="1" ht="20.100000000000001" customHeight="1" x14ac:dyDescent="0.3">
      <c r="B56" s="284"/>
      <c r="C56" s="280"/>
      <c r="D56" s="238"/>
      <c r="E56" s="280"/>
      <c r="F56" s="280"/>
      <c r="G56" s="238"/>
      <c r="H56" s="14"/>
      <c r="I56" s="7"/>
      <c r="J56" s="91">
        <f t="shared" ref="J56:J57" si="26">IF(AND(B56&lt;&gt;"",I56&lt;&gt;""),0.5,0)</f>
        <v>0</v>
      </c>
      <c r="K56" s="92">
        <f t="shared" ref="K56:K57" si="27">J56</f>
        <v>0</v>
      </c>
      <c r="L56" s="232"/>
      <c r="M56" s="233"/>
    </row>
    <row r="57" spans="2:13" s="68" customFormat="1" ht="20.100000000000001" customHeight="1" x14ac:dyDescent="0.3">
      <c r="B57" s="284"/>
      <c r="C57" s="280"/>
      <c r="D57" s="238"/>
      <c r="E57" s="280"/>
      <c r="F57" s="280"/>
      <c r="G57" s="238"/>
      <c r="H57" s="14"/>
      <c r="I57" s="7"/>
      <c r="J57" s="91">
        <f t="shared" si="26"/>
        <v>0</v>
      </c>
      <c r="K57" s="92">
        <f t="shared" si="27"/>
        <v>0</v>
      </c>
      <c r="L57" s="232"/>
      <c r="M57" s="233"/>
    </row>
    <row r="58" spans="2:13" s="64" customFormat="1" ht="23.25" customHeight="1" x14ac:dyDescent="0.3">
      <c r="B58" s="83" t="s">
        <v>103</v>
      </c>
      <c r="C58" s="82"/>
      <c r="D58" s="82"/>
      <c r="E58" s="82"/>
      <c r="F58" s="82"/>
      <c r="G58" s="82"/>
      <c r="H58" s="82"/>
      <c r="I58" s="84"/>
      <c r="J58" s="293">
        <f>SUM(J60:J62)</f>
        <v>0</v>
      </c>
      <c r="K58" s="293">
        <f>SUM(K60:K62)</f>
        <v>0</v>
      </c>
      <c r="L58" s="151"/>
      <c r="M58" s="151"/>
    </row>
    <row r="59" spans="2:13" ht="27.75" customHeight="1" x14ac:dyDescent="0.3">
      <c r="B59" s="255" t="s">
        <v>57</v>
      </c>
      <c r="C59" s="256"/>
      <c r="D59" s="256"/>
      <c r="E59" s="256" t="s">
        <v>113</v>
      </c>
      <c r="F59" s="256"/>
      <c r="G59" s="256"/>
      <c r="H59" s="79" t="s">
        <v>12</v>
      </c>
      <c r="I59" s="81" t="s">
        <v>13</v>
      </c>
      <c r="J59" s="294"/>
      <c r="K59" s="294"/>
    </row>
    <row r="60" spans="2:13" s="68" customFormat="1" ht="20.100000000000001" customHeight="1" x14ac:dyDescent="0.3">
      <c r="B60" s="284"/>
      <c r="C60" s="280"/>
      <c r="D60" s="238"/>
      <c r="E60" s="280"/>
      <c r="F60" s="280"/>
      <c r="G60" s="238"/>
      <c r="H60" s="14"/>
      <c r="I60" s="7"/>
      <c r="J60" s="91">
        <f>IF(AND(B60&lt;&gt;"",I60&lt;&gt;""),1,0)</f>
        <v>0</v>
      </c>
      <c r="K60" s="92">
        <f>J60</f>
        <v>0</v>
      </c>
      <c r="L60" s="232"/>
      <c r="M60" s="233"/>
    </row>
    <row r="61" spans="2:13" s="68" customFormat="1" ht="20.100000000000001" customHeight="1" x14ac:dyDescent="0.3">
      <c r="B61" s="284"/>
      <c r="C61" s="280"/>
      <c r="D61" s="238"/>
      <c r="E61" s="280"/>
      <c r="F61" s="280"/>
      <c r="G61" s="238"/>
      <c r="H61" s="14"/>
      <c r="I61" s="7"/>
      <c r="J61" s="91">
        <f t="shared" ref="J61:J62" si="28">IF(AND(B61&lt;&gt;"",I61&lt;&gt;""),1,0)</f>
        <v>0</v>
      </c>
      <c r="K61" s="92">
        <f t="shared" ref="K61:K62" si="29">J61</f>
        <v>0</v>
      </c>
      <c r="L61" s="232"/>
      <c r="M61" s="233"/>
    </row>
    <row r="62" spans="2:13" s="68" customFormat="1" ht="20.100000000000001" customHeight="1" x14ac:dyDescent="0.3">
      <c r="B62" s="284"/>
      <c r="C62" s="280"/>
      <c r="D62" s="238"/>
      <c r="E62" s="280"/>
      <c r="F62" s="280"/>
      <c r="G62" s="238"/>
      <c r="H62" s="14"/>
      <c r="I62" s="7"/>
      <c r="J62" s="91">
        <f t="shared" si="28"/>
        <v>0</v>
      </c>
      <c r="K62" s="92">
        <f t="shared" si="29"/>
        <v>0</v>
      </c>
      <c r="L62" s="232"/>
      <c r="M62" s="233"/>
    </row>
    <row r="63" spans="2:13" s="64" customFormat="1" ht="23.25" customHeight="1" x14ac:dyDescent="0.3">
      <c r="B63" s="83" t="s">
        <v>104</v>
      </c>
      <c r="C63" s="82"/>
      <c r="D63" s="82"/>
      <c r="E63" s="82"/>
      <c r="F63" s="82"/>
      <c r="G63" s="82"/>
      <c r="H63" s="82"/>
      <c r="I63" s="84"/>
      <c r="J63" s="293">
        <f>SUM(J65:J74)</f>
        <v>0</v>
      </c>
      <c r="K63" s="293">
        <f>SUM(K65:K74)</f>
        <v>0</v>
      </c>
      <c r="L63" s="151"/>
      <c r="M63" s="151"/>
    </row>
    <row r="64" spans="2:13" ht="27.75" customHeight="1" x14ac:dyDescent="0.3">
      <c r="B64" s="255" t="s">
        <v>94</v>
      </c>
      <c r="C64" s="256"/>
      <c r="D64" s="256"/>
      <c r="E64" s="256"/>
      <c r="F64" s="79"/>
      <c r="G64" s="79"/>
      <c r="H64" s="79"/>
      <c r="I64" s="81" t="s">
        <v>13</v>
      </c>
      <c r="J64" s="294"/>
      <c r="K64" s="294"/>
    </row>
    <row r="65" spans="2:13" s="68" customFormat="1" ht="20.100000000000001" customHeight="1" x14ac:dyDescent="0.3">
      <c r="B65" s="284"/>
      <c r="C65" s="280"/>
      <c r="D65" s="280"/>
      <c r="E65" s="280"/>
      <c r="F65" s="280"/>
      <c r="G65" s="280"/>
      <c r="H65" s="238"/>
      <c r="I65" s="7"/>
      <c r="J65" s="91">
        <f>IF(AND(B65&lt;&gt;"",I65&lt;&gt;""),0.2,0)</f>
        <v>0</v>
      </c>
      <c r="K65" s="92">
        <f>J65</f>
        <v>0</v>
      </c>
      <c r="L65" s="232"/>
      <c r="M65" s="233"/>
    </row>
    <row r="66" spans="2:13" s="68" customFormat="1" ht="20.100000000000001" customHeight="1" x14ac:dyDescent="0.3">
      <c r="B66" s="284"/>
      <c r="C66" s="280"/>
      <c r="D66" s="280"/>
      <c r="E66" s="280"/>
      <c r="F66" s="280"/>
      <c r="G66" s="280"/>
      <c r="H66" s="238"/>
      <c r="I66" s="7"/>
      <c r="J66" s="91">
        <f t="shared" ref="J66:J71" si="30">IF(AND(B66&lt;&gt;"",I66&lt;&gt;""),0.2,0)</f>
        <v>0</v>
      </c>
      <c r="K66" s="92">
        <f t="shared" ref="K66:K71" si="31">J66</f>
        <v>0</v>
      </c>
      <c r="L66" s="232"/>
      <c r="M66" s="233"/>
    </row>
    <row r="67" spans="2:13" s="68" customFormat="1" ht="20.100000000000001" customHeight="1" x14ac:dyDescent="0.3">
      <c r="B67" s="284"/>
      <c r="C67" s="280"/>
      <c r="D67" s="280"/>
      <c r="E67" s="280"/>
      <c r="F67" s="280"/>
      <c r="G67" s="280"/>
      <c r="H67" s="238"/>
      <c r="I67" s="7"/>
      <c r="J67" s="91">
        <f t="shared" ref="J67:J70" si="32">IF(AND(B67&lt;&gt;"",I67&lt;&gt;""),0.2,0)</f>
        <v>0</v>
      </c>
      <c r="K67" s="92">
        <f t="shared" ref="K67:K70" si="33">J67</f>
        <v>0</v>
      </c>
      <c r="L67" s="232"/>
      <c r="M67" s="233"/>
    </row>
    <row r="68" spans="2:13" s="68" customFormat="1" ht="20.100000000000001" customHeight="1" x14ac:dyDescent="0.3">
      <c r="B68" s="284"/>
      <c r="C68" s="280"/>
      <c r="D68" s="280"/>
      <c r="E68" s="280"/>
      <c r="F68" s="280"/>
      <c r="G68" s="280"/>
      <c r="H68" s="238"/>
      <c r="I68" s="7"/>
      <c r="J68" s="91">
        <f t="shared" ref="J68:J69" si="34">IF(AND(B68&lt;&gt;"",I68&lt;&gt;""),0.2,0)</f>
        <v>0</v>
      </c>
      <c r="K68" s="92">
        <f t="shared" ref="K68:K69" si="35">J68</f>
        <v>0</v>
      </c>
      <c r="L68" s="232"/>
      <c r="M68" s="233"/>
    </row>
    <row r="69" spans="2:13" s="68" customFormat="1" ht="20.100000000000001" customHeight="1" x14ac:dyDescent="0.3">
      <c r="B69" s="284"/>
      <c r="C69" s="280"/>
      <c r="D69" s="280"/>
      <c r="E69" s="280"/>
      <c r="F69" s="280"/>
      <c r="G69" s="280"/>
      <c r="H69" s="238"/>
      <c r="I69" s="7"/>
      <c r="J69" s="91">
        <f t="shared" si="34"/>
        <v>0</v>
      </c>
      <c r="K69" s="92">
        <f t="shared" si="35"/>
        <v>0</v>
      </c>
      <c r="L69" s="232"/>
      <c r="M69" s="233"/>
    </row>
    <row r="70" spans="2:13" s="68" customFormat="1" ht="20.100000000000001" customHeight="1" x14ac:dyDescent="0.3">
      <c r="B70" s="284"/>
      <c r="C70" s="280"/>
      <c r="D70" s="280"/>
      <c r="E70" s="280"/>
      <c r="F70" s="280"/>
      <c r="G70" s="280"/>
      <c r="H70" s="238"/>
      <c r="I70" s="7"/>
      <c r="J70" s="91">
        <f t="shared" si="32"/>
        <v>0</v>
      </c>
      <c r="K70" s="92">
        <f t="shared" si="33"/>
        <v>0</v>
      </c>
      <c r="L70" s="232"/>
      <c r="M70" s="233"/>
    </row>
    <row r="71" spans="2:13" s="68" customFormat="1" ht="20.100000000000001" customHeight="1" x14ac:dyDescent="0.3">
      <c r="B71" s="284"/>
      <c r="C71" s="280"/>
      <c r="D71" s="280"/>
      <c r="E71" s="280"/>
      <c r="F71" s="280"/>
      <c r="G71" s="280"/>
      <c r="H71" s="238"/>
      <c r="I71" s="7"/>
      <c r="J71" s="91">
        <f t="shared" si="30"/>
        <v>0</v>
      </c>
      <c r="K71" s="92">
        <f t="shared" si="31"/>
        <v>0</v>
      </c>
      <c r="L71" s="232"/>
      <c r="M71" s="233"/>
    </row>
    <row r="72" spans="2:13" s="68" customFormat="1" ht="20.100000000000001" customHeight="1" x14ac:dyDescent="0.3">
      <c r="B72" s="284"/>
      <c r="C72" s="280"/>
      <c r="D72" s="280"/>
      <c r="E72" s="280"/>
      <c r="F72" s="280"/>
      <c r="G72" s="280"/>
      <c r="H72" s="238"/>
      <c r="I72" s="7"/>
      <c r="J72" s="91">
        <f t="shared" ref="J72" si="36">IF(AND(B72&lt;&gt;"",I72&lt;&gt;""),0.2,0)</f>
        <v>0</v>
      </c>
      <c r="K72" s="92">
        <f t="shared" ref="K72" si="37">J72</f>
        <v>0</v>
      </c>
      <c r="L72" s="232"/>
      <c r="M72" s="233"/>
    </row>
    <row r="73" spans="2:13" s="68" customFormat="1" ht="20.100000000000001" customHeight="1" x14ac:dyDescent="0.3">
      <c r="B73" s="284"/>
      <c r="C73" s="280"/>
      <c r="D73" s="280"/>
      <c r="E73" s="280"/>
      <c r="F73" s="280"/>
      <c r="G73" s="280"/>
      <c r="H73" s="238"/>
      <c r="I73" s="7"/>
      <c r="J73" s="91">
        <f t="shared" ref="J73:J74" si="38">IF(AND(B73&lt;&gt;"",I73&lt;&gt;""),0.2,0)</f>
        <v>0</v>
      </c>
      <c r="K73" s="92">
        <f t="shared" ref="K73:K74" si="39">J73</f>
        <v>0</v>
      </c>
      <c r="L73" s="232"/>
      <c r="M73" s="233"/>
    </row>
    <row r="74" spans="2:13" s="68" customFormat="1" ht="20.100000000000001" customHeight="1" thickBot="1" x14ac:dyDescent="0.35">
      <c r="B74" s="281"/>
      <c r="C74" s="282"/>
      <c r="D74" s="282"/>
      <c r="E74" s="282"/>
      <c r="F74" s="282"/>
      <c r="G74" s="282"/>
      <c r="H74" s="283"/>
      <c r="I74" s="8"/>
      <c r="J74" s="91">
        <f t="shared" si="38"/>
        <v>0</v>
      </c>
      <c r="K74" s="92">
        <f t="shared" si="39"/>
        <v>0</v>
      </c>
      <c r="L74" s="232"/>
      <c r="M74" s="233"/>
    </row>
    <row r="75" spans="2:13" s="64" customFormat="1" ht="23.25" customHeight="1" x14ac:dyDescent="0.3">
      <c r="B75" s="83" t="s">
        <v>105</v>
      </c>
      <c r="C75" s="82"/>
      <c r="D75" s="82"/>
      <c r="E75" s="82"/>
      <c r="F75" s="82"/>
      <c r="G75" s="82"/>
      <c r="H75" s="82"/>
      <c r="I75" s="84"/>
      <c r="J75" s="293">
        <f>SUM(J77:J79)</f>
        <v>0</v>
      </c>
      <c r="K75" s="293">
        <f>SUM(K77:K79)</f>
        <v>0</v>
      </c>
      <c r="L75" s="151"/>
      <c r="M75" s="151"/>
    </row>
    <row r="76" spans="2:13" ht="27.75" customHeight="1" x14ac:dyDescent="0.3">
      <c r="B76" s="255" t="s">
        <v>95</v>
      </c>
      <c r="C76" s="256"/>
      <c r="D76" s="256"/>
      <c r="E76" s="256"/>
      <c r="F76" s="256"/>
      <c r="G76" s="256"/>
      <c r="H76" s="79" t="s">
        <v>12</v>
      </c>
      <c r="I76" s="81" t="s">
        <v>13</v>
      </c>
      <c r="J76" s="294"/>
      <c r="K76" s="294"/>
    </row>
    <row r="77" spans="2:13" s="68" customFormat="1" ht="20.100000000000001" customHeight="1" x14ac:dyDescent="0.3">
      <c r="B77" s="284"/>
      <c r="C77" s="280"/>
      <c r="D77" s="280"/>
      <c r="E77" s="280"/>
      <c r="F77" s="280"/>
      <c r="G77" s="238"/>
      <c r="H77" s="14"/>
      <c r="I77" s="7"/>
      <c r="J77" s="91">
        <f>IF(AND(B77&lt;&gt;"",I77&lt;&gt;""),0.2,0)</f>
        <v>0</v>
      </c>
      <c r="K77" s="92">
        <f>J77</f>
        <v>0</v>
      </c>
      <c r="L77" s="232"/>
      <c r="M77" s="233"/>
    </row>
    <row r="78" spans="2:13" s="68" customFormat="1" ht="20.100000000000001" customHeight="1" x14ac:dyDescent="0.3">
      <c r="B78" s="284"/>
      <c r="C78" s="280"/>
      <c r="D78" s="280"/>
      <c r="E78" s="280"/>
      <c r="F78" s="280"/>
      <c r="G78" s="238"/>
      <c r="H78" s="14"/>
      <c r="I78" s="7"/>
      <c r="J78" s="91">
        <f t="shared" ref="J78:J79" si="40">IF(AND(B78&lt;&gt;"",I78&lt;&gt;""),0.2,0)</f>
        <v>0</v>
      </c>
      <c r="K78" s="92">
        <f t="shared" ref="K78:K79" si="41">J78</f>
        <v>0</v>
      </c>
      <c r="L78" s="232"/>
      <c r="M78" s="233"/>
    </row>
    <row r="79" spans="2:13" s="68" customFormat="1" ht="20.100000000000001" customHeight="1" thickBot="1" x14ac:dyDescent="0.35">
      <c r="B79" s="281"/>
      <c r="C79" s="282"/>
      <c r="D79" s="282"/>
      <c r="E79" s="282"/>
      <c r="F79" s="282"/>
      <c r="G79" s="283"/>
      <c r="H79" s="52"/>
      <c r="I79" s="8"/>
      <c r="J79" s="93">
        <f t="shared" si="40"/>
        <v>0</v>
      </c>
      <c r="K79" s="92">
        <f t="shared" si="41"/>
        <v>0</v>
      </c>
      <c r="L79" s="232"/>
      <c r="M79" s="233"/>
    </row>
    <row r="80" spans="2:13" ht="18" x14ac:dyDescent="0.3">
      <c r="B80" s="290" t="s">
        <v>124</v>
      </c>
      <c r="C80" s="291"/>
      <c r="D80" s="291"/>
      <c r="E80" s="291"/>
      <c r="F80" s="291"/>
      <c r="G80" s="291"/>
      <c r="H80" s="291"/>
      <c r="I80" s="292"/>
    </row>
    <row r="81" spans="2:9" ht="30" customHeight="1" x14ac:dyDescent="0.3">
      <c r="B81" s="196"/>
      <c r="C81" s="197"/>
      <c r="D81" s="197"/>
      <c r="E81" s="197"/>
      <c r="F81" s="197"/>
      <c r="G81" s="197"/>
      <c r="H81" s="197"/>
      <c r="I81" s="198"/>
    </row>
    <row r="82" spans="2:9" ht="30" customHeight="1" x14ac:dyDescent="0.3">
      <c r="B82" s="196"/>
      <c r="C82" s="197"/>
      <c r="D82" s="197"/>
      <c r="E82" s="197"/>
      <c r="F82" s="197"/>
      <c r="G82" s="197"/>
      <c r="H82" s="197"/>
      <c r="I82" s="198"/>
    </row>
    <row r="83" spans="2:9" ht="30" customHeight="1" thickBot="1" x14ac:dyDescent="0.35">
      <c r="B83" s="199"/>
      <c r="C83" s="200"/>
      <c r="D83" s="200"/>
      <c r="E83" s="200"/>
      <c r="F83" s="200"/>
      <c r="G83" s="200"/>
      <c r="H83" s="200"/>
      <c r="I83" s="201"/>
    </row>
  </sheetData>
  <sheetProtection algorithmName="SHA-512" hashValue="H4H6vLV1TmIdfyyBL23YK5cZNV4g62ZQV4WZTJ53nfxDJ9OW98ex6BYvCVhTpRnWBsjsnJR7t33ppLExlD1Jqw==" saltValue="O2ObZ5Zf3WM3L47lhnNS7Q==" spinCount="100000" sheet="1" insertRows="0" deleteRows="0" selectLockedCells="1"/>
  <mergeCells count="172">
    <mergeCell ref="L9:M9"/>
    <mergeCell ref="L11:M11"/>
    <mergeCell ref="L14:M14"/>
    <mergeCell ref="L18:M18"/>
    <mergeCell ref="L19:M19"/>
    <mergeCell ref="L22:M22"/>
    <mergeCell ref="L10:M10"/>
    <mergeCell ref="B64:E64"/>
    <mergeCell ref="B29:E29"/>
    <mergeCell ref="F29:G29"/>
    <mergeCell ref="B30:E30"/>
    <mergeCell ref="F30:G30"/>
    <mergeCell ref="B31:E31"/>
    <mergeCell ref="F31:G31"/>
    <mergeCell ref="B34:G34"/>
    <mergeCell ref="B36:G36"/>
    <mergeCell ref="J48:J49"/>
    <mergeCell ref="J53:J54"/>
    <mergeCell ref="J58:J59"/>
    <mergeCell ref="K48:K49"/>
    <mergeCell ref="K53:K54"/>
    <mergeCell ref="K58:K59"/>
    <mergeCell ref="K63:K64"/>
    <mergeCell ref="B39:E39"/>
    <mergeCell ref="B65:H65"/>
    <mergeCell ref="B46:D46"/>
    <mergeCell ref="E46:G46"/>
    <mergeCell ref="B60:D60"/>
    <mergeCell ref="E60:G60"/>
    <mergeCell ref="B61:D61"/>
    <mergeCell ref="E61:G61"/>
    <mergeCell ref="B55:D55"/>
    <mergeCell ref="E55:G55"/>
    <mergeCell ref="B56:D56"/>
    <mergeCell ref="E56:G56"/>
    <mergeCell ref="B57:D57"/>
    <mergeCell ref="E51:G51"/>
    <mergeCell ref="B52:D52"/>
    <mergeCell ref="E52:G52"/>
    <mergeCell ref="B54:D54"/>
    <mergeCell ref="B51:D51"/>
    <mergeCell ref="E54:G54"/>
    <mergeCell ref="B73:H73"/>
    <mergeCell ref="F27:G27"/>
    <mergeCell ref="F39:G39"/>
    <mergeCell ref="J2:J5"/>
    <mergeCell ref="L7:M8"/>
    <mergeCell ref="B26:E26"/>
    <mergeCell ref="F26:G26"/>
    <mergeCell ref="K2:K5"/>
    <mergeCell ref="E44:G44"/>
    <mergeCell ref="E45:G45"/>
    <mergeCell ref="B45:D45"/>
    <mergeCell ref="B44:D44"/>
    <mergeCell ref="B27:E27"/>
    <mergeCell ref="J7:J8"/>
    <mergeCell ref="J12:J13"/>
    <mergeCell ref="J20:J21"/>
    <mergeCell ref="J28:J29"/>
    <mergeCell ref="J33:J34"/>
    <mergeCell ref="K38:K39"/>
    <mergeCell ref="K43:K44"/>
    <mergeCell ref="F40:G40"/>
    <mergeCell ref="B40:E40"/>
    <mergeCell ref="B41:E41"/>
    <mergeCell ref="F41:G41"/>
    <mergeCell ref="B13:E13"/>
    <mergeCell ref="J63:J64"/>
    <mergeCell ref="B47:D47"/>
    <mergeCell ref="E47:G47"/>
    <mergeCell ref="B49:D49"/>
    <mergeCell ref="E49:G49"/>
    <mergeCell ref="B50:D50"/>
    <mergeCell ref="E50:G50"/>
    <mergeCell ref="B22:E22"/>
    <mergeCell ref="B42:E42"/>
    <mergeCell ref="F42:G42"/>
    <mergeCell ref="B17:G17"/>
    <mergeCell ref="B32:E32"/>
    <mergeCell ref="F32:G32"/>
    <mergeCell ref="B35:G35"/>
    <mergeCell ref="J75:J76"/>
    <mergeCell ref="J38:J39"/>
    <mergeCell ref="J43:J44"/>
    <mergeCell ref="K75:K76"/>
    <mergeCell ref="C4:G5"/>
    <mergeCell ref="H4:I4"/>
    <mergeCell ref="K7:K8"/>
    <mergeCell ref="K12:K13"/>
    <mergeCell ref="K20:K21"/>
    <mergeCell ref="B8:E8"/>
    <mergeCell ref="B14:G14"/>
    <mergeCell ref="B18:G18"/>
    <mergeCell ref="B19:G19"/>
    <mergeCell ref="B21:E21"/>
    <mergeCell ref="F21:G21"/>
    <mergeCell ref="F22:G22"/>
    <mergeCell ref="B10:F10"/>
    <mergeCell ref="E57:G57"/>
    <mergeCell ref="K28:K29"/>
    <mergeCell ref="K33:K34"/>
    <mergeCell ref="B74:H74"/>
    <mergeCell ref="B37:G37"/>
    <mergeCell ref="B11:F11"/>
    <mergeCell ref="B9:F9"/>
    <mergeCell ref="L41:M41"/>
    <mergeCell ref="L42:M42"/>
    <mergeCell ref="L45:M45"/>
    <mergeCell ref="L46:M46"/>
    <mergeCell ref="L47:M47"/>
    <mergeCell ref="L50:M50"/>
    <mergeCell ref="L26:M26"/>
    <mergeCell ref="L27:M27"/>
    <mergeCell ref="L30:M30"/>
    <mergeCell ref="L31:M31"/>
    <mergeCell ref="L32:M32"/>
    <mergeCell ref="L35:M35"/>
    <mergeCell ref="L36:M36"/>
    <mergeCell ref="L37:M37"/>
    <mergeCell ref="L40:M40"/>
    <mergeCell ref="L73:M73"/>
    <mergeCell ref="L74:M74"/>
    <mergeCell ref="L77:M77"/>
    <mergeCell ref="L78:M78"/>
    <mergeCell ref="L79:M79"/>
    <mergeCell ref="B80:I80"/>
    <mergeCell ref="B81:I83"/>
    <mergeCell ref="L51:M51"/>
    <mergeCell ref="L52:M52"/>
    <mergeCell ref="L55:M55"/>
    <mergeCell ref="L56:M56"/>
    <mergeCell ref="L57:M57"/>
    <mergeCell ref="L60:M60"/>
    <mergeCell ref="L61:M61"/>
    <mergeCell ref="L62:M62"/>
    <mergeCell ref="L65:M65"/>
    <mergeCell ref="B78:G78"/>
    <mergeCell ref="B79:G79"/>
    <mergeCell ref="B62:D62"/>
    <mergeCell ref="E62:G62"/>
    <mergeCell ref="B76:G76"/>
    <mergeCell ref="B77:G77"/>
    <mergeCell ref="B59:D59"/>
    <mergeCell ref="E59:G59"/>
    <mergeCell ref="L72:M72"/>
    <mergeCell ref="B66:H66"/>
    <mergeCell ref="L66:M66"/>
    <mergeCell ref="B71:H71"/>
    <mergeCell ref="L71:M71"/>
    <mergeCell ref="B67:H67"/>
    <mergeCell ref="L67:M67"/>
    <mergeCell ref="B70:H70"/>
    <mergeCell ref="L70:M70"/>
    <mergeCell ref="B68:H68"/>
    <mergeCell ref="L68:M68"/>
    <mergeCell ref="B69:H69"/>
    <mergeCell ref="L69:M69"/>
    <mergeCell ref="B72:H72"/>
    <mergeCell ref="L17:M17"/>
    <mergeCell ref="B15:G15"/>
    <mergeCell ref="L15:M15"/>
    <mergeCell ref="B16:G16"/>
    <mergeCell ref="L16:M16"/>
    <mergeCell ref="B25:E25"/>
    <mergeCell ref="F25:G25"/>
    <mergeCell ref="L25:M25"/>
    <mergeCell ref="B23:E23"/>
    <mergeCell ref="F23:G23"/>
    <mergeCell ref="L23:M23"/>
    <mergeCell ref="B24:E24"/>
    <mergeCell ref="F24:G24"/>
    <mergeCell ref="L24:M24"/>
  </mergeCells>
  <dataValidations disablePrompts="1" count="1">
    <dataValidation type="custom" allowBlank="1" showInputMessage="1" showErrorMessage="1" sqref="I30:I32 I22:I27" xr:uid="{00000000-0002-0000-0400-000000000000}">
      <formula1>ISTEXT(B22)</formula1>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8"/>
  <sheetViews>
    <sheetView workbookViewId="0">
      <selection activeCell="C11" sqref="C11"/>
    </sheetView>
  </sheetViews>
  <sheetFormatPr baseColWidth="10" defaultRowHeight="15" x14ac:dyDescent="0.25"/>
  <cols>
    <col min="1" max="1" width="3.85546875" customWidth="1"/>
    <col min="2" max="2" width="24.85546875" customWidth="1"/>
    <col min="3" max="3" width="9" customWidth="1"/>
    <col min="4" max="4" width="25.7109375" customWidth="1"/>
    <col min="5" max="5" width="23.42578125" customWidth="1"/>
    <col min="7" max="7" width="99.5703125" bestFit="1" customWidth="1"/>
  </cols>
  <sheetData>
    <row r="1" spans="2:7" ht="15.75" thickBot="1" x14ac:dyDescent="0.3">
      <c r="B1" s="22" t="s">
        <v>29</v>
      </c>
      <c r="C1" s="23"/>
      <c r="D1" s="32" t="s">
        <v>51</v>
      </c>
      <c r="E1" s="33"/>
      <c r="G1" s="18" t="s">
        <v>62</v>
      </c>
    </row>
    <row r="2" spans="2:7" x14ac:dyDescent="0.25">
      <c r="B2" s="24" t="s">
        <v>33</v>
      </c>
      <c r="C2" s="25">
        <v>4</v>
      </c>
      <c r="D2" s="39" t="s">
        <v>30</v>
      </c>
      <c r="E2" s="40">
        <v>1</v>
      </c>
      <c r="G2" s="17" t="s">
        <v>61</v>
      </c>
    </row>
    <row r="3" spans="2:7" x14ac:dyDescent="0.25">
      <c r="B3" s="24" t="s">
        <v>34</v>
      </c>
      <c r="C3" s="25">
        <v>3</v>
      </c>
      <c r="D3" s="34" t="s">
        <v>100</v>
      </c>
      <c r="E3" s="35">
        <v>1</v>
      </c>
      <c r="G3" s="17" t="s">
        <v>7</v>
      </c>
    </row>
    <row r="4" spans="2:7" ht="15.75" thickBot="1" x14ac:dyDescent="0.3">
      <c r="B4" s="24" t="s">
        <v>35</v>
      </c>
      <c r="C4" s="25">
        <v>2</v>
      </c>
      <c r="D4" s="34" t="s">
        <v>31</v>
      </c>
      <c r="E4" s="35">
        <v>2</v>
      </c>
      <c r="G4" s="16" t="s">
        <v>60</v>
      </c>
    </row>
    <row r="5" spans="2:7" ht="15.75" thickBot="1" x14ac:dyDescent="0.3">
      <c r="B5" s="26" t="s">
        <v>36</v>
      </c>
      <c r="C5" s="27">
        <v>1</v>
      </c>
      <c r="D5" s="34" t="s">
        <v>32</v>
      </c>
      <c r="E5" s="35">
        <v>3</v>
      </c>
    </row>
    <row r="6" spans="2:7" ht="15.75" thickBot="1" x14ac:dyDescent="0.3">
      <c r="D6" s="34" t="s">
        <v>37</v>
      </c>
      <c r="E6" s="35">
        <v>4</v>
      </c>
    </row>
    <row r="7" spans="2:7" x14ac:dyDescent="0.25">
      <c r="B7" s="15" t="s">
        <v>39</v>
      </c>
      <c r="C7" s="36"/>
      <c r="D7" s="34" t="s">
        <v>38</v>
      </c>
      <c r="E7" s="35">
        <v>5</v>
      </c>
    </row>
    <row r="8" spans="2:7" x14ac:dyDescent="0.25">
      <c r="B8" s="10" t="s">
        <v>40</v>
      </c>
      <c r="C8" s="37">
        <v>6</v>
      </c>
      <c r="D8" s="34" t="s">
        <v>98</v>
      </c>
      <c r="E8" s="35">
        <v>6</v>
      </c>
    </row>
    <row r="9" spans="2:7" ht="15.75" thickBot="1" x14ac:dyDescent="0.3">
      <c r="B9" s="12" t="s">
        <v>41</v>
      </c>
      <c r="C9" s="38">
        <v>0</v>
      </c>
      <c r="D9" s="41" t="s">
        <v>99</v>
      </c>
      <c r="E9" s="42">
        <v>7</v>
      </c>
    </row>
    <row r="10" spans="2:7" ht="15.75" thickBot="1" x14ac:dyDescent="0.3"/>
    <row r="11" spans="2:7" ht="15.75" thickBot="1" x14ac:dyDescent="0.3">
      <c r="B11" s="30" t="s">
        <v>45</v>
      </c>
      <c r="C11" s="31"/>
      <c r="E11" s="18" t="s">
        <v>106</v>
      </c>
    </row>
    <row r="12" spans="2:7" ht="15.75" thickBot="1" x14ac:dyDescent="0.3">
      <c r="B12" s="29" t="s">
        <v>78</v>
      </c>
      <c r="C12" s="9">
        <v>15</v>
      </c>
      <c r="E12" s="16" t="s">
        <v>132</v>
      </c>
    </row>
    <row r="13" spans="2:7" x14ac:dyDescent="0.25">
      <c r="B13" s="10" t="s">
        <v>33</v>
      </c>
      <c r="C13" s="11">
        <v>10</v>
      </c>
    </row>
    <row r="14" spans="2:7" x14ac:dyDescent="0.25">
      <c r="B14" s="10" t="s">
        <v>34</v>
      </c>
      <c r="C14" s="11">
        <v>4</v>
      </c>
    </row>
    <row r="15" spans="2:7" x14ac:dyDescent="0.25">
      <c r="B15" s="10" t="s">
        <v>35</v>
      </c>
      <c r="C15" s="11">
        <v>2</v>
      </c>
    </row>
    <row r="16" spans="2:7" x14ac:dyDescent="0.25">
      <c r="B16" s="10" t="s">
        <v>46</v>
      </c>
      <c r="C16" s="11">
        <v>1</v>
      </c>
    </row>
    <row r="17" spans="2:3" ht="15.75" thickBot="1" x14ac:dyDescent="0.3">
      <c r="B17" s="12" t="s">
        <v>47</v>
      </c>
      <c r="C17" s="13">
        <v>0.2</v>
      </c>
    </row>
    <row r="18" spans="2:3" x14ac:dyDescent="0.25">
      <c r="B18" s="28" t="s">
        <v>48</v>
      </c>
      <c r="C18" s="11"/>
    </row>
    <row r="19" spans="2:3" x14ac:dyDescent="0.25">
      <c r="B19" s="10" t="s">
        <v>70</v>
      </c>
      <c r="C19" s="11">
        <v>4</v>
      </c>
    </row>
    <row r="20" spans="2:3" ht="15.75" thickBot="1" x14ac:dyDescent="0.3">
      <c r="B20" s="12" t="s">
        <v>71</v>
      </c>
      <c r="C20" s="13">
        <v>2</v>
      </c>
    </row>
    <row r="23" spans="2:3" ht="15.75" thickBot="1" x14ac:dyDescent="0.3"/>
    <row r="24" spans="2:3" x14ac:dyDescent="0.25">
      <c r="B24" s="15" t="s">
        <v>53</v>
      </c>
      <c r="C24" s="9"/>
    </row>
    <row r="25" spans="2:3" x14ac:dyDescent="0.25">
      <c r="B25" s="10" t="s">
        <v>72</v>
      </c>
      <c r="C25" s="11">
        <v>0.5</v>
      </c>
    </row>
    <row r="26" spans="2:3" x14ac:dyDescent="0.25">
      <c r="B26" s="10" t="s">
        <v>73</v>
      </c>
      <c r="C26" s="11">
        <v>0.25</v>
      </c>
    </row>
    <row r="27" spans="2:3" ht="15.75" thickBot="1" x14ac:dyDescent="0.3">
      <c r="B27" s="12" t="s">
        <v>54</v>
      </c>
      <c r="C27" s="13">
        <v>0.1</v>
      </c>
    </row>
    <row r="28" spans="2:3" x14ac:dyDescent="0.25">
      <c r="B28" s="28" t="s">
        <v>55</v>
      </c>
      <c r="C28" s="11"/>
    </row>
    <row r="29" spans="2:3" x14ac:dyDescent="0.25">
      <c r="B29" s="10" t="s">
        <v>72</v>
      </c>
      <c r="C29" s="11">
        <v>1</v>
      </c>
    </row>
    <row r="30" spans="2:3" x14ac:dyDescent="0.25">
      <c r="B30" s="10" t="s">
        <v>73</v>
      </c>
      <c r="C30" s="11">
        <v>0.5</v>
      </c>
    </row>
    <row r="31" spans="2:3" ht="15.75" thickBot="1" x14ac:dyDescent="0.3">
      <c r="B31" s="12" t="s">
        <v>54</v>
      </c>
      <c r="C31" s="13">
        <v>0.25</v>
      </c>
    </row>
    <row r="32" spans="2:3" ht="15.75" thickBot="1" x14ac:dyDescent="0.3"/>
    <row r="33" spans="2:3" x14ac:dyDescent="0.25">
      <c r="B33" s="43" t="s">
        <v>74</v>
      </c>
      <c r="C33" s="44"/>
    </row>
    <row r="34" spans="2:3" x14ac:dyDescent="0.25">
      <c r="B34" s="45" t="s">
        <v>50</v>
      </c>
      <c r="C34" s="46">
        <v>0.5</v>
      </c>
    </row>
    <row r="35" spans="2:3" ht="15.75" thickBot="1" x14ac:dyDescent="0.3">
      <c r="B35" s="47" t="s">
        <v>49</v>
      </c>
      <c r="C35" s="48">
        <v>1</v>
      </c>
    </row>
    <row r="36" spans="2:3" x14ac:dyDescent="0.25">
      <c r="B36" s="43" t="s">
        <v>75</v>
      </c>
      <c r="C36" s="44"/>
    </row>
    <row r="37" spans="2:3" x14ac:dyDescent="0.25">
      <c r="B37" s="45" t="s">
        <v>50</v>
      </c>
      <c r="C37" s="46">
        <v>0.05</v>
      </c>
    </row>
    <row r="38" spans="2:3" ht="15.75" thickBot="1" x14ac:dyDescent="0.3">
      <c r="B38" s="47" t="s">
        <v>49</v>
      </c>
      <c r="C38" s="48">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39</vt:i4>
      </vt:variant>
    </vt:vector>
  </HeadingPairs>
  <TitlesOfParts>
    <vt:vector size="45"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AUTOB4</vt:lpstr>
      <vt:lpstr>AUTOC</vt:lpstr>
      <vt:lpstr>AUTOTOTAL</vt:lpstr>
      <vt:lpstr>CCVALA</vt:lpstr>
      <vt:lpstr>CCVALB</vt:lpstr>
      <vt:lpstr>CCVALB1</vt:lpstr>
      <vt:lpstr>CCVALB2</vt:lpstr>
      <vt:lpstr>CCVALB3</vt:lpstr>
      <vt:lpstr>CCVALB4</vt:lpstr>
      <vt:lpstr>CCVALC</vt:lpstr>
      <vt:lpstr>CCVALTOTAL</vt:lpstr>
      <vt:lpstr>COEFNORM</vt:lpstr>
      <vt:lpstr>COEFNORMC</vt:lpstr>
      <vt:lpstr>CONGRESO_INTERNACIONAL</vt:lpstr>
      <vt:lpstr>CONGRESO_NACIONAL</vt:lpstr>
      <vt:lpstr>CUARTILES_ARTICULOS</vt:lpstr>
      <vt:lpstr>CURSO</vt:lpstr>
      <vt:lpstr>MCONGRESO_INTERNACIONAL</vt:lpstr>
      <vt:lpstr>MCONGRESO_NACIONAL</vt:lpstr>
      <vt:lpstr>MCUARTILES_ARTICULOS</vt:lpstr>
      <vt:lpstr>MPOSICION_AUTOR</vt:lpstr>
      <vt:lpstr>MSI_NO</vt:lpstr>
      <vt:lpstr>MTIPO_DE_PATENTE</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2024-01-25T13:24:30Z</dcterms:modified>
</cp:coreProperties>
</file>