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INSTRUCCIONES" sheetId="8" r:id="rId1"/>
    <sheet name="DATOS DEL SOLICITANTE" sheetId="10" r:id="rId2"/>
    <sheet name="A) TRAYECTORIA ACADÉMICA" sheetId="3" r:id="rId3"/>
    <sheet name="B) EXPERIENCIA INVESTIGADORA" sheetId="4" r:id="rId4"/>
    <sheet name="C) OTROS MÉRITOS" sheetId="6" r:id="rId5"/>
    <sheet name="RANGOS" sheetId="9" state="hidden" r:id="rId6"/>
  </sheets>
  <definedNames>
    <definedName name="COEFNORM">'B) EXPERIENCIA INVESTIGADORA'!$M$4</definedName>
    <definedName name="COEFNORMC">'C) OTROS MÉRITOS'!$K$4</definedName>
    <definedName name="CONGRESO_INTERNACIONAL">RANGOS!$B$29:$B$31</definedName>
    <definedName name="CONGRESO_NACIONAL">RANGOS!$B$25:$B$27</definedName>
    <definedName name="CUARTILES_ARTICULOS">RANGOS!$B$12:$B$17</definedName>
    <definedName name="CURSO">RANGOS!$E$12:$E$13</definedName>
    <definedName name="MCONGRESO_INTERNACIONAL">RANGOS!$B$28:$C$31</definedName>
    <definedName name="MCONGRESO_NACIONAL">RANGOS!$B$24:$C$27</definedName>
    <definedName name="MCUARTILES_ARTICULOS">RANGOS!$B$11:$C$17</definedName>
    <definedName name="MPOSICION_AUTOR">RANGOS!$D$1:$E$9</definedName>
    <definedName name="MSI_NO">RANGOS!$B$7:$C$9</definedName>
    <definedName name="MTIPO_DE_PATENTE">RANGOS!$B$18:$C$20</definedName>
    <definedName name="PONENTE_CONFERENCIAS">RANGOS!$B$34:$B$35</definedName>
    <definedName name="PONENTE_SEMINARIOS">RANGOS!$B$37:$B$38</definedName>
    <definedName name="POSICION_AUTOR">RANGOS!$D$2:$D$9</definedName>
    <definedName name="PROGRAMA">RANGOS!$G$2:$G$4</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RANGOS!$B$19:$B$20</definedName>
    <definedName name="TOTAL_A">'A) TRAYECTORIA ACADÉMICA'!$G$6</definedName>
    <definedName name="TOTAL_B">'B) EXPERIENCIA INVESTIGADORA'!$N$6</definedName>
    <definedName name="TOTAL_C">'C) OTROS MÉRITOS'!$L$6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4" l="1"/>
  <c r="M30" i="4" s="1"/>
  <c r="L31" i="4"/>
  <c r="M31" i="4" s="1"/>
  <c r="L29" i="4"/>
  <c r="M29" i="4" s="1"/>
  <c r="L18" i="4"/>
  <c r="M18" i="4" s="1"/>
  <c r="L19" i="4"/>
  <c r="M19" i="4" s="1"/>
  <c r="L11" i="4"/>
  <c r="M11" i="4" s="1"/>
  <c r="L12" i="4"/>
  <c r="M12" i="4" s="1"/>
  <c r="M45" i="4" l="1"/>
  <c r="M46" i="4"/>
  <c r="M44" i="4"/>
  <c r="M42" i="4" s="1"/>
  <c r="I5" i="6" l="1"/>
  <c r="H5" i="6"/>
  <c r="H4" i="6"/>
  <c r="C4" i="6"/>
  <c r="J5" i="4"/>
  <c r="I5" i="4"/>
  <c r="I4" i="4"/>
  <c r="C4" i="4"/>
  <c r="E5" i="3"/>
  <c r="D5" i="3"/>
  <c r="D4" i="3"/>
  <c r="C4" i="3"/>
  <c r="F35" i="3" l="1"/>
  <c r="G35" i="3" s="1"/>
  <c r="F34" i="3"/>
  <c r="G34" i="3" s="1"/>
  <c r="F33" i="3"/>
  <c r="G33" i="3" s="1"/>
  <c r="F31" i="3"/>
  <c r="G31" i="3" s="1"/>
  <c r="F30" i="3"/>
  <c r="G30" i="3" s="1"/>
  <c r="F29" i="3"/>
  <c r="F28" i="3" s="1"/>
  <c r="F26" i="3"/>
  <c r="G26" i="3" s="1"/>
  <c r="F25" i="3"/>
  <c r="G25" i="3" s="1"/>
  <c r="F24" i="3"/>
  <c r="G24" i="3" s="1"/>
  <c r="G23" i="3" s="1"/>
  <c r="F23" i="3"/>
  <c r="F22" i="3"/>
  <c r="G22" i="3" s="1"/>
  <c r="F21" i="3"/>
  <c r="G21" i="3" s="1"/>
  <c r="F20" i="3"/>
  <c r="F19" i="3" s="1"/>
  <c r="F18" i="3"/>
  <c r="G18" i="3" s="1"/>
  <c r="F17" i="3"/>
  <c r="G17" i="3" s="1"/>
  <c r="F16" i="3"/>
  <c r="G16" i="3" s="1"/>
  <c r="G15" i="3" s="1"/>
  <c r="F15" i="3"/>
  <c r="F14" i="3"/>
  <c r="G14" i="3" s="1"/>
  <c r="F13" i="3"/>
  <c r="G13" i="3" s="1"/>
  <c r="F12" i="3"/>
  <c r="F11" i="3" s="1"/>
  <c r="F9" i="3"/>
  <c r="G9" i="3" s="1"/>
  <c r="F8" i="3"/>
  <c r="G8" i="3" s="1"/>
  <c r="F7" i="3"/>
  <c r="G7" i="3" s="1"/>
  <c r="F10" i="3" l="1"/>
  <c r="G32" i="3"/>
  <c r="F32" i="3"/>
  <c r="F27" i="3" s="1"/>
  <c r="G29" i="3"/>
  <c r="G28" i="3" s="1"/>
  <c r="G27" i="3" s="1"/>
  <c r="G12" i="3"/>
  <c r="G11" i="3" s="1"/>
  <c r="G20" i="3"/>
  <c r="G19" i="3" s="1"/>
  <c r="K68" i="6"/>
  <c r="K69" i="6"/>
  <c r="K67" i="6"/>
  <c r="K65" i="6" s="1"/>
  <c r="K63" i="6"/>
  <c r="K64" i="6"/>
  <c r="K62" i="6"/>
  <c r="K60" i="6"/>
  <c r="K58" i="6"/>
  <c r="K55" i="6" s="1"/>
  <c r="K59" i="6"/>
  <c r="K57" i="6"/>
  <c r="K53" i="6"/>
  <c r="K54" i="6"/>
  <c r="K52" i="6"/>
  <c r="K50" i="6"/>
  <c r="K48" i="6"/>
  <c r="K49" i="6"/>
  <c r="K45" i="6" s="1"/>
  <c r="K47" i="6"/>
  <c r="K40" i="6"/>
  <c r="K41" i="6"/>
  <c r="K42" i="6"/>
  <c r="K43" i="6"/>
  <c r="K44" i="6"/>
  <c r="K39" i="6"/>
  <c r="K37" i="6"/>
  <c r="K35" i="6"/>
  <c r="K32" i="6" s="1"/>
  <c r="K36" i="6"/>
  <c r="K34" i="6"/>
  <c r="K30" i="6"/>
  <c r="K31" i="6"/>
  <c r="K29" i="6"/>
  <c r="K27" i="6" s="1"/>
  <c r="K25" i="6"/>
  <c r="K22" i="6" s="1"/>
  <c r="K26" i="6"/>
  <c r="K24" i="6"/>
  <c r="K20" i="6"/>
  <c r="K21" i="6"/>
  <c r="K19" i="6"/>
  <c r="K17" i="6"/>
  <c r="K15" i="6"/>
  <c r="K16" i="6"/>
  <c r="K14" i="6"/>
  <c r="K12" i="6" s="1"/>
  <c r="L52" i="4"/>
  <c r="M52" i="4" s="1"/>
  <c r="L51" i="4"/>
  <c r="M51" i="4" s="1"/>
  <c r="M40" i="4"/>
  <c r="M41" i="4"/>
  <c r="M39" i="4"/>
  <c r="M37" i="4" s="1"/>
  <c r="M25" i="4"/>
  <c r="M26" i="4"/>
  <c r="M27" i="4"/>
  <c r="M28" i="4"/>
  <c r="M32" i="4"/>
  <c r="M33" i="4"/>
  <c r="M34" i="4"/>
  <c r="M20" i="4"/>
  <c r="M15" i="4" s="1"/>
  <c r="M21" i="4"/>
  <c r="M17" i="4"/>
  <c r="M13" i="4"/>
  <c r="M14" i="4"/>
  <c r="G10" i="3" l="1"/>
  <c r="G6" i="3" s="1"/>
  <c r="F6" i="10" s="1"/>
  <c r="F6" i="3"/>
  <c r="J45" i="6"/>
  <c r="J37" i="6"/>
  <c r="J32" i="6"/>
  <c r="J10" i="6" l="1"/>
  <c r="K10" i="6" s="1"/>
  <c r="J11" i="6"/>
  <c r="K11" i="6" s="1"/>
  <c r="J9" i="6"/>
  <c r="K9" i="6" s="1"/>
  <c r="L36" i="4"/>
  <c r="L15" i="4"/>
  <c r="M36" i="4"/>
  <c r="N36" i="4" s="1"/>
  <c r="M43" i="4"/>
  <c r="L63" i="4"/>
  <c r="M63" i="4" s="1"/>
  <c r="L64" i="4"/>
  <c r="M64" i="4" s="1"/>
  <c r="L62" i="4"/>
  <c r="M62" i="4" s="1"/>
  <c r="L58" i="4"/>
  <c r="M58" i="4" s="1"/>
  <c r="L59" i="4"/>
  <c r="M59" i="4" s="1"/>
  <c r="L49" i="4"/>
  <c r="M49" i="4" s="1"/>
  <c r="L57" i="4"/>
  <c r="M57" i="4" s="1"/>
  <c r="L35" i="4"/>
  <c r="M35" i="4" s="1"/>
  <c r="L25" i="4"/>
  <c r="L26" i="4"/>
  <c r="L27" i="4"/>
  <c r="L28" i="4"/>
  <c r="L32" i="4"/>
  <c r="L33" i="4"/>
  <c r="L34" i="4"/>
  <c r="K7" i="6" l="1"/>
  <c r="K6" i="6" s="1"/>
  <c r="L6" i="6" s="1"/>
  <c r="F8" i="10" s="1"/>
  <c r="M55" i="4"/>
  <c r="M60" i="4"/>
  <c r="M54" i="4" s="1"/>
  <c r="N54" i="4" s="1"/>
  <c r="J68" i="6"/>
  <c r="J69" i="6"/>
  <c r="J67" i="6"/>
  <c r="J63" i="6"/>
  <c r="J64" i="6"/>
  <c r="J62" i="6"/>
  <c r="J58" i="6"/>
  <c r="J59" i="6"/>
  <c r="J57" i="6"/>
  <c r="J48" i="6"/>
  <c r="J49" i="6"/>
  <c r="J47" i="6"/>
  <c r="J40" i="6"/>
  <c r="J41" i="6"/>
  <c r="J42" i="6"/>
  <c r="J43" i="6"/>
  <c r="J44" i="6"/>
  <c r="J39" i="6"/>
  <c r="J36" i="6"/>
  <c r="J35" i="6"/>
  <c r="J34" i="6"/>
  <c r="J30" i="6"/>
  <c r="J31" i="6"/>
  <c r="J29" i="6"/>
  <c r="J25" i="6"/>
  <c r="J26" i="6"/>
  <c r="J24" i="6"/>
  <c r="J20" i="6"/>
  <c r="J21" i="6"/>
  <c r="J19" i="6"/>
  <c r="J15" i="6"/>
  <c r="J16" i="6"/>
  <c r="J14" i="6"/>
  <c r="J54" i="6"/>
  <c r="J53" i="6"/>
  <c r="J52" i="6"/>
  <c r="J65" i="6" l="1"/>
  <c r="J60" i="6"/>
  <c r="J55" i="6"/>
  <c r="J50" i="6"/>
  <c r="J27" i="6"/>
  <c r="J12" i="6"/>
  <c r="J7" i="6"/>
  <c r="J6" i="6" s="1"/>
  <c r="J17" i="6"/>
  <c r="J22" i="6"/>
  <c r="L50" i="4"/>
  <c r="L53" i="4"/>
  <c r="M53" i="4" s="1"/>
  <c r="L45" i="4"/>
  <c r="L46" i="4"/>
  <c r="L44" i="4"/>
  <c r="L40" i="4"/>
  <c r="L41" i="4"/>
  <c r="L39" i="4"/>
  <c r="L24" i="4"/>
  <c r="M24" i="4" s="1"/>
  <c r="M22" i="4" s="1"/>
  <c r="L20" i="4"/>
  <c r="L21" i="4"/>
  <c r="L17" i="4"/>
  <c r="L14" i="4"/>
  <c r="L13" i="4"/>
  <c r="L10" i="4"/>
  <c r="M10" i="4" l="1"/>
  <c r="M8" i="4" s="1"/>
  <c r="L8" i="4"/>
  <c r="M7" i="4"/>
  <c r="M50" i="4"/>
  <c r="M47" i="4" s="1"/>
  <c r="N47" i="4" s="1"/>
  <c r="L47" i="4"/>
  <c r="L37" i="4"/>
  <c r="L42" i="4"/>
  <c r="L22" i="4"/>
  <c r="L60" i="4"/>
  <c r="L55" i="4"/>
  <c r="L54" i="4" s="1"/>
  <c r="M6" i="4" l="1"/>
  <c r="N7" i="4"/>
  <c r="N6" i="4" s="1"/>
  <c r="F9" i="10"/>
  <c r="F7" i="10"/>
  <c r="L7" i="4"/>
  <c r="L6" i="4" l="1"/>
</calcChain>
</file>

<file path=xl/sharedStrings.xml><?xml version="1.0" encoding="utf-8"?>
<sst xmlns="http://schemas.openxmlformats.org/spreadsheetml/2006/main" count="239" uniqueCount="148">
  <si>
    <t>SOLICITUD-CURRICULUM PREMIOS EXTRAORDINARIOS DE DOCTORADO</t>
  </si>
  <si>
    <t>NIF/NIE/PASAPORTE</t>
  </si>
  <si>
    <t>APELLIDOS</t>
  </si>
  <si>
    <t>NOMBRE</t>
  </si>
  <si>
    <t>TELÉFONO</t>
  </si>
  <si>
    <t>EMAIL</t>
  </si>
  <si>
    <t>FECHA DEFENSA DE TESIS</t>
  </si>
  <si>
    <t>CIENCIAS DE LA SALUD</t>
  </si>
  <si>
    <t>DATOS DEL SOLICITANTE</t>
  </si>
  <si>
    <t>Nº DOCUMENTO ACREDITATIVO</t>
  </si>
  <si>
    <t>B. EXPERIENCIA INVESTIGADORA</t>
  </si>
  <si>
    <t>TÍTULO</t>
  </si>
  <si>
    <t>AÑO</t>
  </si>
  <si>
    <t>Nº DE DOCUMENTO ACREDITATIVO</t>
  </si>
  <si>
    <t>VOLUMEN</t>
  </si>
  <si>
    <t>EDITORIAL</t>
  </si>
  <si>
    <t>Nº DE PATENTE</t>
  </si>
  <si>
    <t>INSTRUCCIONES PARA EL SOLICITANTE</t>
  </si>
  <si>
    <t>Se acuerda realizar las siguientes aclaraciones al protocolo de evaluación de candidatos</t>
  </si>
  <si>
    <t>Sólo serán objeto de evaluación los méritos relacionados en la solicitud-currículum del solicitante.</t>
  </si>
  <si>
    <t>Sólo serán objeto de evaluación aquellos méritos relacionados que sean evidenciados con el correspondiente documento.</t>
  </si>
  <si>
    <t xml:space="preserve">A efectos de evaluación, se considerarán los méritos aportados hasta el año siguiente a la fecha de lectura de la tesis doctoral. </t>
  </si>
  <si>
    <t>No se considerarán méritos anteriores a la fecha de inicio de los estudios de doctorado</t>
  </si>
  <si>
    <t>Sólo se declararán en el apartado B los méritos relacionados con la tesis doctoral.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</si>
  <si>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</si>
  <si>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</si>
  <si>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proceedings o libros de abstracts de un congreso.</t>
  </si>
  <si>
    <t>La acreditación de las estancias en centros de investigación deberán presentarse acompañadas de un informe del director de la tesis doctoral acerca de la relación de la estancia con la elaboración de la tesis.</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</si>
  <si>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proyectos/convenios acreditados por el Vicerrector de Investigación o figura equivalente (no se considerarán certificaciones del Investigador Principal del proyecto).</t>
  </si>
  <si>
    <t xml:space="preserve">Los méritos a valorar en el apartado B.3. se acreditará mediante certificado expedido por el Secretariado de Transferencia de Conocimiento y Emprendimiento de la Universidad de Sevilla. </t>
  </si>
  <si>
    <t>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Coeficiente normalización = (Máxima puntuación establecida) / (Puntuación candidato con puntuación máxima</t>
  </si>
  <si>
    <t>Esto no será de aplicación en el apartado A</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</si>
  <si>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</si>
  <si>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</si>
  <si>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</si>
  <si>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</si>
  <si>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</si>
  <si>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</si>
  <si>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</si>
  <si>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</si>
  <si>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</si>
  <si>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</si>
  <si>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</si>
  <si>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</si>
  <si>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</si>
  <si>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CUARTILES</t>
  </si>
  <si>
    <t>1º</t>
  </si>
  <si>
    <t>2º</t>
  </si>
  <si>
    <t>3º</t>
  </si>
  <si>
    <t>1er cuartil</t>
  </si>
  <si>
    <t>2º cuartil</t>
  </si>
  <si>
    <t>3er cuartil</t>
  </si>
  <si>
    <t>4º cuartil o sin posición SPI</t>
  </si>
  <si>
    <t>4º</t>
  </si>
  <si>
    <t>5º</t>
  </si>
  <si>
    <t>SI-NO</t>
  </si>
  <si>
    <t>SI</t>
  </si>
  <si>
    <t>NO</t>
  </si>
  <si>
    <t xml:space="preserve"> Nº trimestres</t>
  </si>
  <si>
    <t>Nº documento acreditativo</t>
  </si>
  <si>
    <t>B.1.2 Capítulos de libros</t>
  </si>
  <si>
    <t>CUARTILES_ARTICULOS</t>
  </si>
  <si>
    <t>4º cuartil</t>
  </si>
  <si>
    <t>Revista no indexada en JCR</t>
  </si>
  <si>
    <t>TIPO DE PATENTE</t>
  </si>
  <si>
    <t>Internacional</t>
  </si>
  <si>
    <t>Nacional</t>
  </si>
  <si>
    <t>POSICION_AUTOR</t>
  </si>
  <si>
    <t>C. OTROS MÉRITOS</t>
  </si>
  <si>
    <t>CONGRESO_NACIONAL</t>
  </si>
  <si>
    <t>Póster</t>
  </si>
  <si>
    <t>CONGRESO INTERNACIONAL</t>
  </si>
  <si>
    <t>TIPO</t>
  </si>
  <si>
    <t>PREMIO</t>
  </si>
  <si>
    <t>CURSO DEFENSA TESIS</t>
  </si>
  <si>
    <t>FECHA DE INICIO DE ESTUDIOS DE DOCTORADO</t>
  </si>
  <si>
    <t>FARMACIA</t>
  </si>
  <si>
    <t>BIOLOGÍA MOLECULAR, BIOMEDICINA E INVESTIGACIÓN CLÍNICA</t>
  </si>
  <si>
    <t>PROGRAMA</t>
  </si>
  <si>
    <t>A. TRAYECTORIA ACADÉMICA POSTERIOR A LA LICENCIATURA/GRADO</t>
  </si>
  <si>
    <t xml:space="preserve">B.1.1. Libros </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</si>
  <si>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</si>
  <si>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</si>
  <si>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</si>
  <si>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PROYECTO / CONTRATO</t>
  </si>
  <si>
    <t>B.3. Patentes y transferencia tecnológica: sólo se valorarán los resultados susceptibles de protección cuyo titular sea la Universidad de Sevilla y cuya obtención contenga resultados de la tesis doctoral</t>
  </si>
  <si>
    <t>Patente licenciada</t>
  </si>
  <si>
    <t>Patente concedida</t>
  </si>
  <si>
    <t>Ponencia invitada</t>
  </si>
  <si>
    <t>Comunicación oral</t>
  </si>
  <si>
    <t>PONENTE_CONFERENCIAS</t>
  </si>
  <si>
    <t>PONENTE_SEMINARIOS</t>
  </si>
  <si>
    <t>ESTANCIA</t>
  </si>
  <si>
    <t>B.1. Publicaciones en revistas científicas indexadas, capítulos de libros y libros (se valorará la producción cuya publicación haya sido resultado de la realización de la tesis doctoral, en función de los criterios que para cada campo científico reconoce la CNEAI).</t>
  </si>
  <si>
    <t>1er decil</t>
  </si>
  <si>
    <t>POSICION JCR</t>
  </si>
  <si>
    <t>B.4. Presentación comunicaciones a congresos y jornadas</t>
  </si>
  <si>
    <t>B.4.1 Participación en Congresos Nacionales</t>
  </si>
  <si>
    <t>B.4.2 Participación en Congresos Internacionales</t>
  </si>
  <si>
    <t>C1.Estancias de investigación inferiores a 3 meses (con vinculación contractual en US)</t>
  </si>
  <si>
    <t xml:space="preserve">C2. Otras becas o ayudas </t>
  </si>
  <si>
    <t>C.3. Artículos no relacionados con la Tesis Doctoral indexados JCR</t>
  </si>
  <si>
    <t>C.4. Artículos no relacionados con la Tesis Doctoral no indexados JCR</t>
  </si>
  <si>
    <t>C5. Participación como investigador en Proyectos de investigación o contratos Universidad-Empresa (LOU 68/83) no relacionados con la Tesis</t>
  </si>
  <si>
    <t>C.6. Patentes relativas a resultados susceptibles de protección cuyo titular sea la Universidad de Sevilla, cuya obtención no haya sido resultado de la realización de la tesis doctoral</t>
  </si>
  <si>
    <t>PATENTE</t>
  </si>
  <si>
    <t>Nº PATENTE</t>
  </si>
  <si>
    <t>C.7. Aportaciones a congresos no derivadas de la Tesis</t>
  </si>
  <si>
    <t>APORTACIÓN</t>
  </si>
  <si>
    <t>CONGRESO</t>
  </si>
  <si>
    <t>ACTIVIDAD</t>
  </si>
  <si>
    <t>REVISIÓN / INFORME</t>
  </si>
  <si>
    <t>Nº meses</t>
  </si>
  <si>
    <t>POSICION AUTOR</t>
  </si>
  <si>
    <t>6º</t>
  </si>
  <si>
    <t>7º</t>
  </si>
  <si>
    <t>2º, con director 1º o director coautor</t>
  </si>
  <si>
    <t>C.8. Premios a comunicaciones presentadas a congresos y otros similares</t>
  </si>
  <si>
    <t>C.9. Premios de Investigación otorgados por EIDUS, Programas de Doctorado, Facultades o similares.</t>
  </si>
  <si>
    <t>C.10.  Premios de Investigación de reconocido prestigio (no recogidos en anteriores apartados)</t>
  </si>
  <si>
    <t>C.11. Actividades de Divulgación científica o Transferencia del Conocimiento</t>
  </si>
  <si>
    <t>C.12.Informe técnico o revisión de artículos científicos</t>
  </si>
  <si>
    <t>CURSO</t>
  </si>
  <si>
    <t>2017-2018</t>
  </si>
  <si>
    <t>2018-2019</t>
  </si>
  <si>
    <t>RAMA CIENCIAS DE LA SALUD</t>
  </si>
  <si>
    <t>ENTIDAD FINANCIADORA</t>
  </si>
  <si>
    <t>TÍTULO PARTICIPACIÓN</t>
  </si>
  <si>
    <t>SIN PONDERAR</t>
  </si>
  <si>
    <t>Nº SEMANAS</t>
  </si>
  <si>
    <t>BECA / AYUDA</t>
  </si>
  <si>
    <t>ARTICULO</t>
  </si>
  <si>
    <t>ENTIDAD</t>
  </si>
  <si>
    <t xml:space="preserve">B.1.3 Artículos científicos indexados con revisión por pares, serán evaluados en función del decil/cuartil donde se ubica la revista según su posición en el JCR del año de su publicación. Los ptos obtenidos para cada publicación serán corregidos dividiendo por el orden de firma del candidato si éste no firma el 1er lugar, o 2º en caso de que el 1er firmante sea director de la Tesis (no procederá corrección en caso de coautorías con los directores de Tesis y corresponding author). </t>
  </si>
  <si>
    <t>AUTOBAREMO</t>
  </si>
  <si>
    <t>CORRECCIÓN COMISION VALORACION</t>
  </si>
  <si>
    <t>NOTA PONDERADA</t>
  </si>
  <si>
    <t>Coef. Norm.C</t>
  </si>
  <si>
    <t>PUNTUACIÓN TOTAL</t>
  </si>
  <si>
    <t>A</t>
  </si>
  <si>
    <t>B</t>
  </si>
  <si>
    <t>C</t>
  </si>
  <si>
    <t>TOTAL</t>
  </si>
  <si>
    <t>NOMBRE Y APELLIDOS TUTOR/A</t>
  </si>
  <si>
    <t>NOMBRE Y APELLIDOS DIRECTOR/ES</t>
  </si>
  <si>
    <t>ANOTACIONES ADICIONALES DE LA COMISIÓN DE VALORACIÓN</t>
  </si>
  <si>
    <t>Notas aclaratorias (use este apartado para añadir alguna aclaración si le es necesario)</t>
  </si>
  <si>
    <t>COEFICIENTE DE NORMALIZACION POR SUBAPARTADOS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</si>
</sst>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8"/>
      <color rgb="FFFF0000"/>
      <name val="Arial Narrow"/>
      <family val="2"/>
    </font>
    <font>
      <b/>
      <sz val="11"/>
      <name val="Calibri"/>
      <family val="2"/>
      <scheme val="minor"/>
    </font>
    <font>
      <sz val="11"/>
      <name val="Calibri"/>
      <family val="2"/>
      <scheme val="minor"/>
    </font>
    <font>
      <b/>
      <sz val="11"/>
      <color theme="2" tint="-0.499984740745262"/>
      <name val="Calibri"/>
      <family val="2"/>
      <scheme val="minor"/>
    </font>
    <font>
      <sz val="11"/>
      <color theme="2" tint="-0.499984740745262"/>
      <name val="Calibri"/>
      <family val="2"/>
      <scheme val="minor"/>
    </font>
    <font>
      <b/>
      <sz val="16"/>
      <color rgb="FFFFC000"/>
      <name val="Arial Narrow"/>
      <family val="2"/>
    </font>
    <font>
      <b/>
      <sz val="14"/>
      <color theme="1"/>
      <name val="Arial Narrow"/>
      <family val="2"/>
    </font>
    <font>
      <sz val="10"/>
      <color theme="1"/>
      <name val="Arial Narrow"/>
      <family val="2"/>
    </font>
    <font>
      <b/>
      <sz val="12"/>
      <color theme="1"/>
      <name val="Arial Narrow"/>
      <family val="2"/>
    </font>
    <font>
      <b/>
      <sz val="11"/>
      <color theme="0"/>
      <name val="Calibri"/>
      <family val="2"/>
      <scheme val="minor"/>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5"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315">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4" fillId="5" borderId="1" xfId="0" applyFont="1" applyFill="1" applyBorder="1" applyAlignment="1" applyProtection="1">
      <alignment horizontal="center" vertical="center"/>
      <protection locked="0"/>
    </xf>
    <xf numFmtId="0" fontId="0" fillId="2" borderId="7" xfId="0" applyFill="1" applyBorder="1" applyAlignment="1" applyProtection="1">
      <alignment horizontal="left"/>
      <protection hidden="1"/>
    </xf>
    <xf numFmtId="0" fontId="2" fillId="2" borderId="8" xfId="0" applyFont="1" applyFill="1" applyBorder="1" applyAlignment="1" applyProtection="1">
      <alignment horizontal="left" indent="1"/>
      <protection hidden="1"/>
    </xf>
    <xf numFmtId="0" fontId="1" fillId="2" borderId="9" xfId="0" applyFont="1" applyFill="1" applyBorder="1" applyProtection="1">
      <protection hidden="1"/>
    </xf>
    <xf numFmtId="0" fontId="0" fillId="2" borderId="10" xfId="0" applyFill="1" applyBorder="1" applyAlignment="1" applyProtection="1">
      <alignment horizontal="left"/>
      <protection hidden="1"/>
    </xf>
    <xf numFmtId="0" fontId="2" fillId="2" borderId="0" xfId="0" applyFont="1" applyFill="1" applyBorder="1" applyAlignment="1" applyProtection="1">
      <alignment horizontal="left" indent="1"/>
      <protection hidden="1"/>
    </xf>
    <xf numFmtId="0" fontId="0" fillId="2" borderId="11" xfId="0" applyFill="1" applyBorder="1" applyProtection="1">
      <protection hidden="1"/>
    </xf>
    <xf numFmtId="0" fontId="4" fillId="5" borderId="18"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0" fillId="3" borderId="0" xfId="0" applyFill="1" applyAlignment="1" applyProtection="1">
      <alignment wrapText="1"/>
      <protection hidden="1"/>
    </xf>
    <xf numFmtId="0" fontId="13" fillId="5" borderId="13"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3" xfId="0" applyBorder="1"/>
    <xf numFmtId="0" fontId="0" fillId="0" borderId="25" xfId="0" applyBorder="1"/>
    <xf numFmtId="0" fontId="13" fillId="5" borderId="1" xfId="0" applyFont="1" applyFill="1" applyBorder="1" applyAlignment="1" applyProtection="1">
      <alignment vertical="center"/>
      <protection locked="0"/>
    </xf>
    <xf numFmtId="0" fontId="1" fillId="0" borderId="7" xfId="0" applyFont="1" applyBorder="1"/>
    <xf numFmtId="0" fontId="0" fillId="0" borderId="31" xfId="0" applyBorder="1"/>
    <xf numFmtId="0" fontId="0" fillId="0" borderId="30" xfId="0" applyBorder="1"/>
    <xf numFmtId="0" fontId="1" fillId="0" borderId="32" xfId="0" applyFont="1" applyBorder="1"/>
    <xf numFmtId="14" fontId="4" fillId="5" borderId="1" xfId="0" applyNumberFormat="1" applyFont="1" applyFill="1" applyBorder="1" applyAlignment="1" applyProtection="1">
      <alignment horizontal="center" vertical="center"/>
      <protection locked="0"/>
    </xf>
    <xf numFmtId="14" fontId="4" fillId="5" borderId="18" xfId="0" applyNumberFormat="1" applyFont="1" applyFill="1" applyBorder="1" applyAlignment="1" applyProtection="1">
      <alignment horizontal="center" vertical="center"/>
      <protection locked="0"/>
    </xf>
    <xf numFmtId="14" fontId="4" fillId="5" borderId="13" xfId="0" applyNumberFormat="1" applyFont="1" applyFill="1" applyBorder="1" applyAlignment="1" applyProtection="1">
      <alignment horizontal="center" vertical="center"/>
      <protection locked="0"/>
    </xf>
    <xf numFmtId="0" fontId="15" fillId="0" borderId="7" xfId="0" applyFont="1" applyBorder="1"/>
    <xf numFmtId="0" fontId="16" fillId="0" borderId="8" xfId="0" applyFont="1" applyBorder="1"/>
    <xf numFmtId="0" fontId="16" fillId="0" borderId="10" xfId="0" applyFont="1" applyBorder="1"/>
    <xf numFmtId="0" fontId="16" fillId="0" borderId="0" xfId="0" applyFont="1" applyBorder="1" applyAlignment="1">
      <alignment horizontal="left"/>
    </xf>
    <xf numFmtId="0" fontId="16" fillId="0" borderId="23" xfId="0" applyFont="1" applyBorder="1"/>
    <xf numFmtId="0" fontId="16" fillId="0" borderId="24" xfId="0" applyFont="1" applyBorder="1" applyAlignment="1">
      <alignment horizontal="left"/>
    </xf>
    <xf numFmtId="0" fontId="1" fillId="0" borderId="10" xfId="0" applyFont="1" applyBorder="1"/>
    <xf numFmtId="0" fontId="0" fillId="0" borderId="0" xfId="0" applyBorder="1"/>
    <xf numFmtId="0" fontId="0" fillId="0" borderId="23" xfId="0" applyFill="1" applyBorder="1"/>
    <xf numFmtId="0" fontId="0" fillId="0" borderId="7" xfId="0" applyBorder="1"/>
    <xf numFmtId="0" fontId="1" fillId="0" borderId="16" xfId="0" applyFont="1" applyBorder="1"/>
    <xf numFmtId="0" fontId="0" fillId="0" borderId="38" xfId="0" applyBorder="1"/>
    <xf numFmtId="0" fontId="0" fillId="0" borderId="11" xfId="0" applyFill="1" applyBorder="1"/>
    <xf numFmtId="0" fontId="18" fillId="0" borderId="7" xfId="0" applyFont="1" applyBorder="1"/>
    <xf numFmtId="0" fontId="19" fillId="0" borderId="9" xfId="0" applyFont="1" applyBorder="1"/>
    <xf numFmtId="0" fontId="19" fillId="0" borderId="10" xfId="0" applyFont="1" applyBorder="1" applyAlignment="1">
      <alignment horizontal="center"/>
    </xf>
    <xf numFmtId="0" fontId="19" fillId="0" borderId="11" xfId="0" applyFont="1" applyBorder="1" applyAlignment="1">
      <alignment horizontal="center"/>
    </xf>
    <xf numFmtId="0" fontId="19" fillId="0" borderId="11" xfId="0" applyFont="1" applyFill="1" applyBorder="1" applyAlignment="1">
      <alignment horizontal="center"/>
    </xf>
    <xf numFmtId="0" fontId="0" fillId="0" borderId="8" xfId="0" applyBorder="1"/>
    <xf numFmtId="0" fontId="0" fillId="0" borderId="0" xfId="0" applyFill="1" applyBorder="1" applyAlignment="1">
      <alignment horizontal="left"/>
    </xf>
    <xf numFmtId="0" fontId="0" fillId="0" borderId="24" xfId="0" applyFill="1" applyBorder="1" applyAlignment="1">
      <alignment horizontal="left"/>
    </xf>
    <xf numFmtId="0" fontId="19" fillId="0" borderId="7" xfId="0" applyFont="1" applyBorder="1" applyAlignment="1">
      <alignment horizontal="center"/>
    </xf>
    <xf numFmtId="0" fontId="19" fillId="0" borderId="9" xfId="0" applyFont="1" applyBorder="1" applyAlignment="1">
      <alignment horizontal="center"/>
    </xf>
    <xf numFmtId="0" fontId="19" fillId="0" borderId="10" xfId="0" applyFont="1" applyFill="1" applyBorder="1" applyAlignment="1">
      <alignment horizontal="center"/>
    </xf>
    <xf numFmtId="0" fontId="19" fillId="0" borderId="23" xfId="0" applyFont="1" applyFill="1" applyBorder="1" applyAlignment="1">
      <alignment horizontal="center"/>
    </xf>
    <xf numFmtId="0" fontId="19" fillId="0" borderId="25" xfId="0" applyFont="1" applyFill="1" applyBorder="1" applyAlignment="1">
      <alignment horizontal="center"/>
    </xf>
    <xf numFmtId="0" fontId="20" fillId="0" borderId="7" xfId="0" applyFont="1" applyBorder="1"/>
    <xf numFmtId="0" fontId="21" fillId="0" borderId="9" xfId="0" applyFont="1" applyBorder="1"/>
    <xf numFmtId="0" fontId="21" fillId="0" borderId="10" xfId="0" applyFont="1" applyBorder="1"/>
    <xf numFmtId="0" fontId="21" fillId="0" borderId="11" xfId="0" applyFont="1" applyBorder="1"/>
    <xf numFmtId="0" fontId="21" fillId="0" borderId="23" xfId="0" applyFont="1" applyBorder="1"/>
    <xf numFmtId="0" fontId="21" fillId="0" borderId="25" xfId="0" applyFont="1" applyBorder="1"/>
    <xf numFmtId="0" fontId="0" fillId="0" borderId="30" xfId="0" applyFont="1" applyBorder="1"/>
    <xf numFmtId="0" fontId="0" fillId="0" borderId="31" xfId="0" applyFont="1" applyBorder="1"/>
    <xf numFmtId="0" fontId="13" fillId="5" borderId="4" xfId="0" applyFont="1" applyFill="1" applyBorder="1" applyAlignment="1" applyProtection="1">
      <alignment vertical="center"/>
      <protection locked="0"/>
    </xf>
    <xf numFmtId="0" fontId="4" fillId="5" borderId="1" xfId="0" applyFont="1" applyFill="1" applyBorder="1" applyAlignment="1" applyProtection="1">
      <alignment vertical="center"/>
      <protection locked="0"/>
    </xf>
    <xf numFmtId="0" fontId="13" fillId="5" borderId="35" xfId="0" applyFont="1" applyFill="1" applyBorder="1" applyAlignment="1" applyProtection="1">
      <alignment horizontal="center" vertical="center"/>
      <protection locked="0"/>
    </xf>
    <xf numFmtId="0" fontId="13" fillId="5" borderId="27" xfId="0" applyFont="1" applyFill="1" applyBorder="1" applyAlignment="1" applyProtection="1">
      <alignment vertical="center"/>
      <protection locked="0"/>
    </xf>
    <xf numFmtId="0" fontId="7" fillId="7" borderId="10" xfId="0"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0" fontId="6" fillId="7" borderId="11" xfId="0" applyFont="1" applyFill="1" applyBorder="1" applyAlignment="1" applyProtection="1">
      <alignment horizontal="center" vertical="center" wrapText="1"/>
      <protection hidden="1"/>
    </xf>
    <xf numFmtId="0" fontId="0" fillId="3" borderId="0" xfId="0" applyFill="1" applyProtection="1"/>
    <xf numFmtId="0" fontId="0" fillId="3" borderId="0" xfId="0" applyFill="1" applyAlignment="1" applyProtection="1">
      <alignment horizontal="center"/>
    </xf>
    <xf numFmtId="0" fontId="0" fillId="2" borderId="7" xfId="0" applyFill="1" applyBorder="1" applyAlignment="1" applyProtection="1">
      <alignment horizontal="left"/>
    </xf>
    <xf numFmtId="0" fontId="2" fillId="2" borderId="8" xfId="0" applyFont="1" applyFill="1" applyBorder="1" applyAlignment="1" applyProtection="1">
      <alignment horizontal="left" indent="1"/>
    </xf>
    <xf numFmtId="0" fontId="0" fillId="2" borderId="9" xfId="0" applyFill="1" applyBorder="1" applyAlignment="1" applyProtection="1">
      <alignment horizontal="center"/>
    </xf>
    <xf numFmtId="0" fontId="0" fillId="2" borderId="10" xfId="0" applyFill="1" applyBorder="1" applyAlignment="1" applyProtection="1">
      <alignment horizontal="left"/>
    </xf>
    <xf numFmtId="0" fontId="2" fillId="2" borderId="0" xfId="0" applyFont="1" applyFill="1" applyBorder="1" applyAlignment="1" applyProtection="1">
      <alignment horizontal="left" indent="1"/>
    </xf>
    <xf numFmtId="0" fontId="0" fillId="2" borderId="11" xfId="0" applyFill="1" applyBorder="1" applyAlignment="1" applyProtection="1">
      <alignment horizontal="center"/>
    </xf>
    <xf numFmtId="0" fontId="7" fillId="7" borderId="19" xfId="0" applyFont="1" applyFill="1" applyBorder="1" applyAlignment="1" applyProtection="1">
      <alignment vertical="center"/>
    </xf>
    <xf numFmtId="0" fontId="7" fillId="7" borderId="2" xfId="0" applyFont="1" applyFill="1" applyBorder="1" applyAlignment="1" applyProtection="1">
      <alignment vertical="center"/>
    </xf>
    <xf numFmtId="0" fontId="6" fillId="7" borderId="20" xfId="0" applyFont="1" applyFill="1" applyBorder="1" applyAlignment="1" applyProtection="1">
      <alignment horizontal="center" vertical="center" wrapText="1"/>
    </xf>
    <xf numFmtId="0" fontId="1" fillId="3" borderId="0" xfId="0" applyFont="1" applyFill="1" applyProtection="1"/>
    <xf numFmtId="0" fontId="12" fillId="0" borderId="5" xfId="0" applyFont="1" applyBorder="1" applyAlignment="1" applyProtection="1">
      <alignment horizontal="center" vertical="center" wrapText="1"/>
    </xf>
    <xf numFmtId="0" fontId="0" fillId="3" borderId="0" xfId="0" applyFill="1" applyAlignment="1" applyProtection="1">
      <alignment horizontal="left"/>
    </xf>
    <xf numFmtId="0" fontId="12" fillId="5" borderId="5" xfId="0" applyFont="1" applyFill="1" applyBorder="1" applyAlignment="1" applyProtection="1">
      <alignment horizontal="center"/>
      <protection locked="0"/>
    </xf>
    <xf numFmtId="0" fontId="12" fillId="5" borderId="5"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5"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left" indent="1"/>
    </xf>
    <xf numFmtId="0" fontId="2" fillId="2" borderId="11" xfId="0" applyFont="1" applyFill="1" applyBorder="1" applyAlignment="1" applyProtection="1">
      <alignment horizontal="left" indent="1"/>
    </xf>
    <xf numFmtId="0" fontId="24" fillId="2" borderId="23" xfId="0" applyFont="1" applyFill="1" applyBorder="1" applyAlignment="1" applyProtection="1">
      <alignment horizontal="center" wrapText="1"/>
    </xf>
    <xf numFmtId="0" fontId="7" fillId="7" borderId="7" xfId="0" applyFont="1" applyFill="1" applyBorder="1" applyAlignment="1" applyProtection="1">
      <alignment vertical="center"/>
    </xf>
    <xf numFmtId="0" fontId="7" fillId="7" borderId="8" xfId="0" applyFont="1" applyFill="1" applyBorder="1" applyAlignment="1" applyProtection="1">
      <alignment vertical="center"/>
    </xf>
    <xf numFmtId="0" fontId="7" fillId="7" borderId="9" xfId="0" applyFont="1" applyFill="1" applyBorder="1" applyAlignment="1" applyProtection="1">
      <alignment vertical="center"/>
    </xf>
    <xf numFmtId="0" fontId="17" fillId="7" borderId="9" xfId="0" applyFont="1" applyFill="1" applyBorder="1" applyAlignment="1" applyProtection="1">
      <alignment horizontal="center" vertical="center" wrapText="1"/>
    </xf>
    <xf numFmtId="0" fontId="17" fillId="7" borderId="30" xfId="0" applyFont="1" applyFill="1" applyBorder="1" applyAlignment="1" applyProtection="1">
      <alignment horizontal="center" vertical="center" wrapText="1"/>
    </xf>
    <xf numFmtId="0" fontId="22" fillId="6" borderId="46" xfId="0" applyFont="1" applyFill="1" applyBorder="1" applyAlignment="1" applyProtection="1">
      <alignment horizontal="center" vertical="center"/>
    </xf>
    <xf numFmtId="0" fontId="26" fillId="11" borderId="40" xfId="0" applyFont="1" applyFill="1" applyBorder="1" applyAlignment="1" applyProtection="1">
      <alignment horizontal="center" vertical="center"/>
    </xf>
    <xf numFmtId="0" fontId="10" fillId="4" borderId="0" xfId="0" applyFont="1" applyFill="1" applyBorder="1" applyAlignment="1" applyProtection="1">
      <alignment horizontal="center" vertical="center" wrapText="1"/>
    </xf>
    <xf numFmtId="0" fontId="7" fillId="8" borderId="7" xfId="0" applyFont="1" applyFill="1" applyBorder="1" applyAlignment="1" applyProtection="1">
      <alignment vertical="center"/>
    </xf>
    <xf numFmtId="0" fontId="7" fillId="8" borderId="8" xfId="0" applyFont="1" applyFill="1" applyBorder="1" applyAlignment="1" applyProtection="1">
      <alignment vertical="center"/>
    </xf>
    <xf numFmtId="0" fontId="7" fillId="8" borderId="9" xfId="0" applyFont="1" applyFill="1" applyBorder="1" applyAlignment="1" applyProtection="1">
      <alignment vertical="center"/>
    </xf>
    <xf numFmtId="0" fontId="10" fillId="4" borderId="6" xfId="0" applyFont="1" applyFill="1" applyBorder="1" applyAlignment="1" applyProtection="1">
      <alignment horizontal="center" vertical="center" wrapText="1"/>
    </xf>
    <xf numFmtId="0" fontId="1" fillId="3" borderId="0" xfId="0" applyFont="1" applyFill="1" applyAlignment="1" applyProtection="1">
      <alignment horizontal="left" vertical="center"/>
    </xf>
    <xf numFmtId="0" fontId="10" fillId="4" borderId="11" xfId="0" applyFont="1" applyFill="1" applyBorder="1" applyAlignment="1" applyProtection="1">
      <alignment horizontal="center" vertical="center" wrapText="1"/>
    </xf>
    <xf numFmtId="0" fontId="7" fillId="8" borderId="0" xfId="0" applyFont="1" applyFill="1" applyBorder="1" applyAlignment="1" applyProtection="1">
      <alignment vertical="center"/>
    </xf>
    <xf numFmtId="0" fontId="7" fillId="8" borderId="10" xfId="0" applyFont="1" applyFill="1" applyBorder="1" applyAlignment="1" applyProtection="1">
      <alignment vertical="center"/>
    </xf>
    <xf numFmtId="0" fontId="7" fillId="8" borderId="11" xfId="0" applyFont="1" applyFill="1" applyBorder="1" applyAlignment="1" applyProtection="1">
      <alignment vertical="center"/>
    </xf>
    <xf numFmtId="0" fontId="23" fillId="12" borderId="43" xfId="0" applyFont="1" applyFill="1" applyBorder="1" applyAlignment="1" applyProtection="1">
      <alignment horizontal="center" vertical="center"/>
      <protection locked="0"/>
    </xf>
    <xf numFmtId="0" fontId="6" fillId="9" borderId="40" xfId="0" applyFont="1" applyFill="1" applyBorder="1" applyAlignment="1" applyProtection="1">
      <alignment horizontal="center" vertical="center"/>
      <protection locked="0"/>
    </xf>
    <xf numFmtId="0" fontId="6" fillId="10" borderId="40" xfId="0" applyFont="1" applyFill="1" applyBorder="1" applyAlignment="1" applyProtection="1">
      <alignment horizontal="center" vertical="center"/>
      <protection locked="0"/>
    </xf>
    <xf numFmtId="0" fontId="6" fillId="9" borderId="42" xfId="0" applyFont="1" applyFill="1" applyBorder="1" applyAlignment="1" applyProtection="1">
      <alignment horizontal="center" vertical="center"/>
      <protection locked="0"/>
    </xf>
    <xf numFmtId="0" fontId="6" fillId="9" borderId="43" xfId="0" applyFont="1" applyFill="1" applyBorder="1" applyAlignment="1" applyProtection="1">
      <alignment horizontal="center" vertical="center"/>
      <protection locked="0"/>
    </xf>
    <xf numFmtId="0" fontId="6" fillId="10" borderId="43" xfId="0" applyFont="1" applyFill="1" applyBorder="1" applyAlignment="1" applyProtection="1">
      <alignment horizontal="center" vertical="center"/>
      <protection locked="0"/>
    </xf>
    <xf numFmtId="0" fontId="13" fillId="5" borderId="27" xfId="0" applyFont="1" applyFill="1" applyBorder="1" applyAlignment="1" applyProtection="1">
      <alignment horizontal="center" vertical="center"/>
      <protection locked="0"/>
    </xf>
    <xf numFmtId="0" fontId="17" fillId="7" borderId="39" xfId="0" applyFont="1" applyFill="1" applyBorder="1" applyAlignment="1" applyProtection="1">
      <alignment horizontal="center" vertical="center" wrapText="1"/>
    </xf>
    <xf numFmtId="0" fontId="6" fillId="9" borderId="28" xfId="0" applyFont="1" applyFill="1" applyBorder="1" applyAlignment="1" applyProtection="1">
      <alignment horizontal="center" vertical="center"/>
      <protection locked="0"/>
    </xf>
    <xf numFmtId="0" fontId="6" fillId="10" borderId="28" xfId="0" applyFont="1" applyFill="1" applyBorder="1" applyAlignment="1" applyProtection="1">
      <alignment horizontal="center" vertical="center"/>
      <protection locked="0"/>
    </xf>
    <xf numFmtId="0" fontId="6" fillId="9" borderId="29" xfId="0" applyFont="1" applyFill="1" applyBorder="1" applyAlignment="1" applyProtection="1">
      <alignment horizontal="center" vertical="center"/>
      <protection locked="0"/>
    </xf>
    <xf numFmtId="0" fontId="22" fillId="6" borderId="32" xfId="0" applyFont="1" applyFill="1" applyBorder="1" applyAlignment="1" applyProtection="1">
      <alignment horizontal="center" vertical="center"/>
    </xf>
    <xf numFmtId="0" fontId="12" fillId="3" borderId="0" xfId="0" applyFont="1" applyFill="1" applyProtection="1"/>
    <xf numFmtId="0" fontId="14" fillId="2" borderId="23" xfId="0" applyFont="1" applyFill="1" applyBorder="1" applyAlignment="1" applyProtection="1">
      <alignment wrapText="1"/>
    </xf>
    <xf numFmtId="0" fontId="17" fillId="6" borderId="7" xfId="0" applyFont="1" applyFill="1" applyBorder="1" applyAlignment="1" applyProtection="1">
      <alignment horizontal="center" vertical="center"/>
    </xf>
    <xf numFmtId="0" fontId="17" fillId="6" borderId="32" xfId="0" applyFont="1" applyFill="1" applyBorder="1" applyAlignment="1" applyProtection="1">
      <alignment horizontal="center" vertical="center"/>
    </xf>
    <xf numFmtId="0" fontId="11" fillId="9" borderId="12" xfId="0" applyFont="1" applyFill="1" applyBorder="1" applyAlignment="1" applyProtection="1">
      <alignment horizontal="center" vertical="center"/>
    </xf>
    <xf numFmtId="0" fontId="27" fillId="10" borderId="40" xfId="0" applyFont="1" applyFill="1" applyBorder="1" applyAlignment="1" applyProtection="1">
      <alignment horizontal="center" vertical="center"/>
    </xf>
    <xf numFmtId="0" fontId="11" fillId="8" borderId="12" xfId="0" applyFont="1" applyFill="1" applyBorder="1" applyAlignment="1" applyProtection="1">
      <alignment horizontal="center" vertical="center"/>
    </xf>
    <xf numFmtId="0" fontId="11" fillId="8" borderId="40" xfId="0" applyFont="1" applyFill="1" applyBorder="1" applyAlignment="1" applyProtection="1">
      <alignment horizontal="center" vertical="center"/>
    </xf>
    <xf numFmtId="0" fontId="7" fillId="9" borderId="12" xfId="0" applyFont="1" applyFill="1" applyBorder="1" applyAlignment="1" applyProtection="1">
      <alignment horizontal="center" vertical="center"/>
    </xf>
    <xf numFmtId="0" fontId="7" fillId="9" borderId="40" xfId="0" applyFont="1" applyFill="1" applyBorder="1" applyAlignment="1" applyProtection="1">
      <alignment horizontal="center" vertical="center"/>
    </xf>
    <xf numFmtId="0" fontId="6" fillId="9" borderId="12" xfId="0" applyFont="1" applyFill="1" applyBorder="1" applyAlignment="1" applyProtection="1">
      <alignment horizontal="center" vertical="center"/>
      <protection locked="0"/>
    </xf>
    <xf numFmtId="0" fontId="6" fillId="9" borderId="14"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xf>
    <xf numFmtId="0" fontId="1" fillId="2" borderId="16" xfId="0" applyFont="1" applyFill="1" applyBorder="1" applyProtection="1"/>
    <xf numFmtId="0" fontId="0" fillId="2" borderId="9" xfId="0" applyFill="1" applyBorder="1" applyAlignment="1" applyProtection="1">
      <alignment horizontal="left" indent="1"/>
    </xf>
    <xf numFmtId="0" fontId="1" fillId="2" borderId="17" xfId="0" applyFont="1" applyFill="1" applyBorder="1" applyProtection="1"/>
    <xf numFmtId="0" fontId="0" fillId="2" borderId="11" xfId="0" applyFill="1" applyBorder="1" applyAlignment="1" applyProtection="1">
      <alignment horizontal="left" indent="1"/>
    </xf>
    <xf numFmtId="0" fontId="7" fillId="6" borderId="48" xfId="0" applyFont="1" applyFill="1" applyBorder="1" applyAlignment="1" applyProtection="1">
      <alignment horizontal="center" vertical="center"/>
    </xf>
    <xf numFmtId="0" fontId="22" fillId="13" borderId="47" xfId="0" applyFont="1" applyFill="1" applyBorder="1" applyAlignment="1" applyProtection="1">
      <alignment horizontal="center" vertical="center"/>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7" fillId="6" borderId="4" xfId="0" applyFont="1" applyFill="1" applyBorder="1" applyAlignment="1" applyProtection="1">
      <alignment horizontal="center" vertical="center"/>
    </xf>
    <xf numFmtId="0" fontId="22" fillId="13" borderId="13" xfId="0" applyFont="1" applyFill="1" applyBorder="1" applyAlignment="1" applyProtection="1">
      <alignment horizontal="center" vertical="center"/>
    </xf>
    <xf numFmtId="0" fontId="7" fillId="6" borderId="49" xfId="0" applyFont="1" applyFill="1" applyBorder="1" applyAlignment="1" applyProtection="1">
      <alignment horizontal="center" vertical="center"/>
    </xf>
    <xf numFmtId="0" fontId="22" fillId="13" borderId="35" xfId="0" applyFont="1" applyFill="1" applyBorder="1" applyAlignment="1" applyProtection="1">
      <alignment horizontal="center" vertical="center"/>
    </xf>
    <xf numFmtId="0" fontId="28" fillId="6" borderId="22" xfId="0" applyFont="1" applyFill="1" applyBorder="1" applyAlignment="1" applyProtection="1">
      <alignment horizontal="center" vertical="center"/>
    </xf>
    <xf numFmtId="0" fontId="17" fillId="6" borderId="26" xfId="0" applyFont="1" applyFill="1" applyBorder="1" applyAlignment="1" applyProtection="1">
      <alignment horizontal="center" vertical="center"/>
    </xf>
    <xf numFmtId="0" fontId="3" fillId="4" borderId="18" xfId="0" applyFont="1" applyFill="1" applyBorder="1" applyAlignment="1" applyProtection="1">
      <alignment horizontal="center" wrapText="1"/>
    </xf>
    <xf numFmtId="0" fontId="3" fillId="4" borderId="1" xfId="0" applyFont="1" applyFill="1" applyBorder="1" applyAlignment="1" applyProtection="1">
      <alignment horizontal="center" wrapText="1"/>
    </xf>
    <xf numFmtId="14" fontId="31" fillId="3" borderId="6" xfId="0" applyNumberFormat="1" applyFont="1" applyFill="1" applyBorder="1" applyAlignment="1" applyProtection="1">
      <alignment horizontal="center" vertical="center"/>
    </xf>
    <xf numFmtId="14" fontId="31" fillId="3" borderId="36" xfId="0" applyNumberFormat="1" applyFont="1" applyFill="1" applyBorder="1" applyAlignment="1" applyProtection="1">
      <alignment horizontal="center" vertical="center"/>
    </xf>
    <xf numFmtId="0" fontId="2" fillId="3" borderId="0" xfId="0" applyFont="1" applyFill="1" applyBorder="1" applyAlignment="1" applyProtection="1">
      <alignment horizontal="left" indent="1"/>
    </xf>
    <xf numFmtId="0" fontId="30" fillId="3" borderId="0" xfId="0" applyFont="1" applyFill="1" applyBorder="1" applyAlignment="1" applyProtection="1">
      <alignment vertical="center"/>
    </xf>
    <xf numFmtId="0" fontId="2" fillId="3" borderId="11" xfId="0" applyFont="1" applyFill="1" applyBorder="1" applyAlignment="1" applyProtection="1">
      <alignment horizontal="left" indent="1"/>
    </xf>
    <xf numFmtId="0" fontId="2" fillId="3" borderId="24" xfId="0" applyFont="1" applyFill="1" applyBorder="1" applyAlignment="1" applyProtection="1">
      <alignment horizontal="left" indent="1"/>
    </xf>
    <xf numFmtId="14" fontId="31" fillId="3" borderId="24" xfId="0" applyNumberFormat="1" applyFont="1" applyFill="1" applyBorder="1" applyAlignment="1" applyProtection="1">
      <alignment horizontal="center" vertical="center"/>
    </xf>
    <xf numFmtId="0" fontId="2" fillId="3" borderId="25" xfId="0" applyFont="1" applyFill="1" applyBorder="1" applyAlignment="1" applyProtection="1">
      <alignment horizontal="left" indent="1"/>
    </xf>
    <xf numFmtId="0" fontId="2" fillId="0" borderId="0" xfId="0" applyFont="1" applyFill="1" applyBorder="1" applyAlignment="1" applyProtection="1">
      <alignment horizontal="left" indent="1"/>
    </xf>
    <xf numFmtId="0" fontId="1" fillId="6" borderId="30" xfId="0" applyFont="1" applyFill="1" applyBorder="1" applyProtection="1"/>
    <xf numFmtId="0" fontId="0" fillId="14" borderId="40" xfId="0" applyFill="1" applyBorder="1" applyProtection="1"/>
    <xf numFmtId="0" fontId="0" fillId="14" borderId="40" xfId="0" applyFill="1" applyBorder="1" applyProtection="1">
      <protection locked="0"/>
    </xf>
    <xf numFmtId="0" fontId="0" fillId="3" borderId="0" xfId="0" applyFill="1" applyBorder="1" applyProtection="1"/>
    <xf numFmtId="0" fontId="0" fillId="14" borderId="46" xfId="0" applyFill="1" applyBorder="1" applyProtection="1"/>
    <xf numFmtId="0" fontId="0" fillId="14" borderId="43" xfId="0" applyFill="1" applyBorder="1" applyProtection="1"/>
    <xf numFmtId="0" fontId="0" fillId="14" borderId="46" xfId="0" applyFill="1" applyBorder="1" applyProtection="1">
      <protection locked="0"/>
    </xf>
    <xf numFmtId="0" fontId="0" fillId="14" borderId="43" xfId="0" applyFill="1" applyBorder="1" applyProtection="1">
      <protection locked="0"/>
    </xf>
    <xf numFmtId="0" fontId="26" fillId="7" borderId="40" xfId="0" applyFont="1" applyFill="1" applyBorder="1" applyAlignment="1" applyProtection="1">
      <alignment horizontal="center" vertical="center"/>
    </xf>
    <xf numFmtId="0" fontId="17" fillId="7" borderId="32" xfId="0" applyFont="1" applyFill="1" applyBorder="1" applyAlignment="1" applyProtection="1">
      <alignment horizontal="center" vertical="center" wrapText="1"/>
    </xf>
    <xf numFmtId="0" fontId="22" fillId="6" borderId="32" xfId="0" applyFont="1" applyFill="1" applyBorder="1" applyAlignment="1" applyProtection="1">
      <alignment horizontal="center" vertical="center"/>
    </xf>
    <xf numFmtId="0" fontId="10" fillId="4" borderId="6" xfId="0" applyFont="1" applyFill="1" applyBorder="1" applyAlignment="1" applyProtection="1">
      <alignment horizontal="center" vertical="center" wrapText="1"/>
    </xf>
    <xf numFmtId="14" fontId="31" fillId="3" borderId="25" xfId="0" applyNumberFormat="1" applyFont="1" applyFill="1" applyBorder="1" applyAlignment="1" applyProtection="1">
      <alignment horizontal="center" vertical="center"/>
    </xf>
    <xf numFmtId="0" fontId="4" fillId="5" borderId="13"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9" fillId="0" borderId="1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7" fillId="8" borderId="10" xfId="0" applyFont="1" applyFill="1" applyBorder="1" applyAlignment="1" applyProtection="1">
      <alignment horizontal="left" vertical="center"/>
      <protection hidden="1"/>
    </xf>
    <xf numFmtId="0" fontId="7" fillId="8" borderId="0" xfId="0" applyFont="1" applyFill="1" applyBorder="1" applyAlignment="1" applyProtection="1">
      <alignment horizontal="left" vertical="center"/>
      <protection hidden="1"/>
    </xf>
    <xf numFmtId="0" fontId="7" fillId="8" borderId="11" xfId="0" applyFont="1" applyFill="1" applyBorder="1" applyAlignment="1" applyProtection="1">
      <alignment horizontal="left" vertical="center"/>
      <protection hidden="1"/>
    </xf>
    <xf numFmtId="0" fontId="9" fillId="0" borderId="7"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9" xfId="0" applyFont="1" applyBorder="1" applyAlignment="1" applyProtection="1">
      <alignment horizontal="left" vertical="center" wrapText="1"/>
      <protection hidden="1"/>
    </xf>
    <xf numFmtId="0" fontId="9" fillId="0" borderId="23" xfId="0" applyFont="1" applyBorder="1" applyAlignment="1" applyProtection="1">
      <alignment horizontal="left" vertical="center" wrapText="1"/>
      <protection hidden="1"/>
    </xf>
    <xf numFmtId="0" fontId="9" fillId="0" borderId="24" xfId="0" applyFont="1" applyBorder="1" applyAlignment="1" applyProtection="1">
      <alignment horizontal="left" vertical="center" wrapText="1"/>
      <protection hidden="1"/>
    </xf>
    <xf numFmtId="0" fontId="9" fillId="0" borderId="25" xfId="0" applyFont="1" applyBorder="1" applyAlignment="1" applyProtection="1">
      <alignment horizontal="left" vertical="center" wrapText="1"/>
      <protection hidden="1"/>
    </xf>
    <xf numFmtId="0" fontId="8" fillId="6" borderId="18"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4" fillId="5" borderId="50"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3" fillId="4" borderId="33" xfId="0" applyFont="1" applyFill="1" applyBorder="1" applyAlignment="1" applyProtection="1">
      <alignment horizontal="center"/>
    </xf>
    <xf numFmtId="0" fontId="3" fillId="4" borderId="34" xfId="0" applyFont="1" applyFill="1" applyBorder="1" applyAlignment="1" applyProtection="1">
      <alignment horizontal="center"/>
    </xf>
    <xf numFmtId="0" fontId="3" fillId="4" borderId="35" xfId="0" applyFont="1" applyFill="1" applyBorder="1" applyAlignment="1" applyProtection="1">
      <alignment horizontal="center"/>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12" fillId="5" borderId="12" xfId="0"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locked="0"/>
    </xf>
    <xf numFmtId="0" fontId="14" fillId="4" borderId="12" xfId="0" applyFont="1" applyFill="1" applyBorder="1" applyAlignment="1" applyProtection="1">
      <alignment horizontal="left" vertical="center" wrapText="1"/>
    </xf>
    <xf numFmtId="0" fontId="14" fillId="4" borderId="5" xfId="0" applyFont="1" applyFill="1" applyBorder="1" applyAlignment="1" applyProtection="1">
      <alignment horizontal="left" vertical="center" wrapText="1"/>
    </xf>
    <xf numFmtId="0" fontId="14" fillId="4" borderId="28" xfId="0" applyFont="1" applyFill="1" applyBorder="1" applyAlignment="1" applyProtection="1">
      <alignment horizontal="left" vertical="center" wrapText="1"/>
    </xf>
    <xf numFmtId="0" fontId="12" fillId="5" borderId="12"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14" fontId="29" fillId="3" borderId="0" xfId="0" applyNumberFormat="1" applyFont="1" applyFill="1" applyBorder="1" applyAlignment="1" applyProtection="1">
      <alignment horizontal="center" vertical="center"/>
    </xf>
    <xf numFmtId="14" fontId="29" fillId="3" borderId="6" xfId="0" applyNumberFormat="1"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30" fillId="3" borderId="11" xfId="0" applyFont="1" applyFill="1" applyBorder="1" applyAlignment="1" applyProtection="1">
      <alignment horizontal="center" vertical="center"/>
    </xf>
    <xf numFmtId="0" fontId="25" fillId="2" borderId="32" xfId="0" applyFont="1" applyFill="1" applyBorder="1" applyAlignment="1" applyProtection="1">
      <alignment horizontal="center" vertical="center" wrapText="1"/>
    </xf>
    <xf numFmtId="0" fontId="25" fillId="2" borderId="30" xfId="0" applyFont="1" applyFill="1" applyBorder="1" applyAlignment="1" applyProtection="1">
      <alignment horizontal="center" vertical="center" wrapText="1"/>
    </xf>
    <xf numFmtId="0" fontId="25" fillId="2" borderId="31" xfId="0" applyFont="1" applyFill="1" applyBorder="1" applyAlignment="1" applyProtection="1">
      <alignment horizontal="center" vertical="center" wrapText="1"/>
    </xf>
    <xf numFmtId="0" fontId="14" fillId="4" borderId="19" xfId="0" applyFont="1" applyFill="1" applyBorder="1" applyAlignment="1" applyProtection="1">
      <alignment horizontal="left" vertical="center" wrapText="1"/>
    </xf>
    <xf numFmtId="0" fontId="14" fillId="4" borderId="2" xfId="0" applyFont="1" applyFill="1" applyBorder="1" applyAlignment="1" applyProtection="1">
      <alignment horizontal="left" vertical="center" wrapText="1"/>
    </xf>
    <xf numFmtId="0" fontId="14" fillId="4" borderId="20" xfId="0" applyFont="1" applyFill="1" applyBorder="1" applyAlignment="1" applyProtection="1">
      <alignment horizontal="left" vertical="center" wrapText="1"/>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1" xfId="0" applyFont="1" applyFill="1" applyBorder="1" applyAlignment="1" applyProtection="1">
      <alignment horizontal="left" vertical="top" wrapText="1"/>
      <protection locked="0"/>
    </xf>
    <xf numFmtId="0" fontId="12" fillId="5" borderId="23" xfId="0" applyFont="1" applyFill="1" applyBorder="1" applyAlignment="1" applyProtection="1">
      <alignment horizontal="left" vertical="top" wrapText="1"/>
      <protection locked="0"/>
    </xf>
    <xf numFmtId="0" fontId="12" fillId="5" borderId="24" xfId="0" applyFont="1" applyFill="1" applyBorder="1" applyAlignment="1" applyProtection="1">
      <alignment horizontal="left" vertical="top" wrapText="1"/>
      <protection locked="0"/>
    </xf>
    <xf numFmtId="0" fontId="12" fillId="5" borderId="25" xfId="0" applyFont="1" applyFill="1" applyBorder="1" applyAlignment="1" applyProtection="1">
      <alignment horizontal="left" vertical="top" wrapText="1"/>
      <protection locked="0"/>
    </xf>
    <xf numFmtId="0" fontId="12" fillId="0" borderId="12" xfId="0" applyFont="1" applyBorder="1" applyAlignment="1" applyProtection="1">
      <alignment horizontal="left"/>
    </xf>
    <xf numFmtId="0" fontId="12" fillId="0" borderId="4" xfId="0" applyFont="1" applyBorder="1" applyAlignment="1" applyProtection="1">
      <alignment horizontal="left"/>
    </xf>
    <xf numFmtId="0" fontId="12" fillId="0" borderId="12"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5" borderId="14" xfId="0" applyFont="1" applyFill="1" applyBorder="1" applyAlignment="1" applyProtection="1">
      <alignment horizontal="left" vertical="center" wrapText="1"/>
      <protection locked="0"/>
    </xf>
    <xf numFmtId="0" fontId="12" fillId="5" borderId="22" xfId="0" applyFont="1" applyFill="1" applyBorder="1" applyAlignment="1" applyProtection="1">
      <alignment horizontal="left" vertical="center" wrapText="1"/>
      <protection locked="0"/>
    </xf>
    <xf numFmtId="0" fontId="13" fillId="5" borderId="12"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5" borderId="18" xfId="0" applyFont="1" applyFill="1" applyBorder="1" applyAlignment="1" applyProtection="1">
      <alignment horizontal="center" vertical="center"/>
      <protection locked="0"/>
    </xf>
    <xf numFmtId="0" fontId="10" fillId="4" borderId="21"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7" fillId="8" borderId="30" xfId="0" applyFont="1" applyFill="1" applyBorder="1" applyAlignment="1" applyProtection="1">
      <alignment horizontal="center" vertical="center"/>
    </xf>
    <xf numFmtId="0" fontId="7" fillId="8" borderId="41" xfId="0" applyFont="1" applyFill="1" applyBorder="1" applyAlignment="1" applyProtection="1">
      <alignment horizontal="center" vertical="center"/>
    </xf>
    <xf numFmtId="0" fontId="7" fillId="8" borderId="10"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1"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4" fillId="5" borderId="12"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13" fillId="5" borderId="12" xfId="0" applyFont="1" applyFill="1" applyBorder="1" applyAlignment="1" applyProtection="1">
      <alignment horizontal="left" vertical="center"/>
      <protection locked="0"/>
    </xf>
    <xf numFmtId="0" fontId="13" fillId="5" borderId="5"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5" fillId="6" borderId="44" xfId="0" applyFont="1" applyFill="1" applyBorder="1" applyAlignment="1" applyProtection="1">
      <alignment horizontal="left" vertical="center" wrapText="1"/>
    </xf>
    <xf numFmtId="0" fontId="5" fillId="6" borderId="45" xfId="0" applyFont="1" applyFill="1" applyBorder="1" applyAlignment="1" applyProtection="1">
      <alignment horizontal="left" vertical="center" wrapText="1"/>
    </xf>
    <xf numFmtId="0" fontId="5" fillId="6" borderId="47" xfId="0" applyFont="1" applyFill="1" applyBorder="1" applyAlignment="1" applyProtection="1">
      <alignment horizontal="left" vertical="center" wrapText="1"/>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13" fillId="5" borderId="14" xfId="0" applyFont="1" applyFill="1" applyBorder="1" applyAlignment="1" applyProtection="1">
      <alignment horizontal="center" vertical="center"/>
      <protection locked="0"/>
    </xf>
    <xf numFmtId="0" fontId="13" fillId="5" borderId="15" xfId="0" applyFont="1" applyFill="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7" fillId="8" borderId="32" xfId="0" applyFont="1" applyFill="1" applyBorder="1" applyAlignment="1" applyProtection="1">
      <alignment horizontal="center" vertical="center"/>
    </xf>
    <xf numFmtId="0" fontId="22" fillId="6" borderId="32" xfId="0" applyFont="1" applyFill="1" applyBorder="1" applyAlignment="1" applyProtection="1">
      <alignment horizontal="center" vertical="center"/>
    </xf>
    <xf numFmtId="0" fontId="22" fillId="6" borderId="41" xfId="0" applyFont="1" applyFill="1" applyBorder="1" applyAlignment="1" applyProtection="1">
      <alignment horizontal="center" vertical="center"/>
    </xf>
    <xf numFmtId="0" fontId="7" fillId="8" borderId="42" xfId="0" applyFont="1" applyFill="1" applyBorder="1" applyAlignment="1" applyProtection="1">
      <alignment horizontal="center" vertical="center"/>
    </xf>
    <xf numFmtId="0" fontId="13" fillId="5" borderId="37" xfId="0" applyFont="1" applyFill="1" applyBorder="1" applyAlignment="1" applyProtection="1">
      <alignment horizontal="center" vertical="center"/>
      <protection locked="0"/>
    </xf>
    <xf numFmtId="0" fontId="2" fillId="2" borderId="8"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14" fontId="29" fillId="3" borderId="0" xfId="0" applyNumberFormat="1" applyFont="1" applyFill="1" applyBorder="1" applyAlignment="1" applyProtection="1">
      <alignment horizontal="left" vertical="center"/>
    </xf>
    <xf numFmtId="14" fontId="29" fillId="3" borderId="24" xfId="0" applyNumberFormat="1" applyFont="1" applyFill="1" applyBorder="1" applyAlignment="1" applyProtection="1">
      <alignment horizontal="left" vertical="center"/>
    </xf>
    <xf numFmtId="0" fontId="25" fillId="2" borderId="8" xfId="0" applyFont="1" applyFill="1" applyBorder="1" applyAlignment="1" applyProtection="1">
      <alignment horizontal="center" vertical="center" wrapText="1"/>
    </xf>
    <xf numFmtId="0" fontId="25" fillId="2" borderId="9" xfId="0"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wrapText="1"/>
    </xf>
    <xf numFmtId="0" fontId="25" fillId="2" borderId="36" xfId="0" applyFont="1" applyFill="1" applyBorder="1" applyAlignment="1" applyProtection="1">
      <alignment horizontal="center" vertical="center" wrapText="1"/>
    </xf>
    <xf numFmtId="0" fontId="0" fillId="14" borderId="18" xfId="0" applyFill="1" applyBorder="1" applyAlignment="1" applyProtection="1">
      <alignment horizontal="center"/>
      <protection locked="0"/>
    </xf>
    <xf numFmtId="0" fontId="0" fillId="14" borderId="13" xfId="0" applyFill="1" applyBorder="1" applyAlignment="1" applyProtection="1">
      <alignment horizontal="center"/>
      <protection locked="0"/>
    </xf>
    <xf numFmtId="0" fontId="7" fillId="8" borderId="40" xfId="0" applyFont="1" applyFill="1" applyBorder="1" applyAlignment="1" applyProtection="1">
      <alignment horizontal="center" vertical="center"/>
    </xf>
    <xf numFmtId="0" fontId="25" fillId="2" borderId="7" xfId="0" applyFont="1" applyFill="1" applyBorder="1" applyAlignment="1" applyProtection="1">
      <alignment horizontal="center" vertical="center" wrapText="1"/>
    </xf>
    <xf numFmtId="0" fontId="25" fillId="2" borderId="10" xfId="0" applyFont="1" applyFill="1" applyBorder="1" applyAlignment="1" applyProtection="1">
      <alignment horizontal="center" vertical="center" wrapText="1"/>
    </xf>
    <xf numFmtId="0" fontId="22" fillId="6" borderId="46" xfId="0" applyFont="1" applyFill="1" applyBorder="1" applyAlignment="1" applyProtection="1">
      <alignment horizontal="center" vertical="center"/>
    </xf>
    <xf numFmtId="0" fontId="22" fillId="6" borderId="40" xfId="0" applyFont="1" applyFill="1" applyBorder="1" applyAlignment="1" applyProtection="1">
      <alignment horizontal="center" vertical="center"/>
    </xf>
    <xf numFmtId="0" fontId="12" fillId="5" borderId="10" xfId="0" applyFont="1" applyFill="1" applyBorder="1" applyAlignment="1" applyProtection="1">
      <alignment horizontal="center" vertical="top" wrapText="1"/>
      <protection locked="0"/>
    </xf>
    <xf numFmtId="0" fontId="12" fillId="5" borderId="0" xfId="0" applyFont="1" applyFill="1" applyBorder="1" applyAlignment="1" applyProtection="1">
      <alignment horizontal="center" vertical="top" wrapText="1"/>
      <protection locked="0"/>
    </xf>
    <xf numFmtId="0" fontId="12" fillId="5" borderId="11" xfId="0" applyFont="1" applyFill="1" applyBorder="1" applyAlignment="1" applyProtection="1">
      <alignment horizontal="center" vertical="top" wrapText="1"/>
      <protection locked="0"/>
    </xf>
    <xf numFmtId="0" fontId="12" fillId="5" borderId="23" xfId="0" applyFont="1" applyFill="1" applyBorder="1" applyAlignment="1" applyProtection="1">
      <alignment horizontal="center" vertical="top" wrapText="1"/>
      <protection locked="0"/>
    </xf>
    <xf numFmtId="0" fontId="12" fillId="5" borderId="24" xfId="0" applyFont="1" applyFill="1" applyBorder="1" applyAlignment="1" applyProtection="1">
      <alignment horizontal="center" vertical="top" wrapText="1"/>
      <protection locked="0"/>
    </xf>
    <xf numFmtId="0" fontId="12" fillId="5" borderId="25" xfId="0" applyFont="1" applyFill="1" applyBorder="1" applyAlignment="1" applyProtection="1">
      <alignment horizontal="center" vertical="top" wrapText="1"/>
      <protection locked="0"/>
    </xf>
    <xf numFmtId="0" fontId="23" fillId="12" borderId="42" xfId="0" applyFont="1" applyFill="1" applyBorder="1" applyAlignment="1" applyProtection="1">
      <alignment horizontal="center" vertical="center"/>
      <protection locked="0"/>
    </xf>
    <xf numFmtId="0" fontId="23" fillId="12" borderId="31" xfId="0" applyFont="1" applyFill="1" applyBorder="1" applyAlignment="1" applyProtection="1">
      <alignment horizontal="center" vertical="center"/>
      <protection locked="0"/>
    </xf>
    <xf numFmtId="0" fontId="14" fillId="4" borderId="7" xfId="0" applyFont="1" applyFill="1" applyBorder="1" applyAlignment="1" applyProtection="1">
      <alignment horizontal="left" vertical="top" wrapText="1"/>
    </xf>
    <xf numFmtId="0" fontId="14" fillId="4" borderId="8" xfId="0" applyFont="1" applyFill="1" applyBorder="1" applyAlignment="1" applyProtection="1">
      <alignment horizontal="left" vertical="top" wrapText="1"/>
    </xf>
    <xf numFmtId="0" fontId="14" fillId="4" borderId="9" xfId="0" applyFont="1" applyFill="1" applyBorder="1" applyAlignment="1" applyProtection="1">
      <alignment horizontal="left" vertical="top" wrapText="1"/>
    </xf>
    <xf numFmtId="0" fontId="13" fillId="5" borderId="14" xfId="0" applyFont="1" applyFill="1" applyBorder="1" applyAlignment="1" applyProtection="1">
      <alignment horizontal="left" vertical="center"/>
      <protection locked="0"/>
    </xf>
    <xf numFmtId="0" fontId="13" fillId="5" borderId="15" xfId="0" applyFont="1" applyFill="1" applyBorder="1" applyAlignment="1" applyProtection="1">
      <alignment horizontal="left" vertical="center"/>
      <protection locked="0"/>
    </xf>
    <xf numFmtId="0" fontId="13" fillId="5" borderId="22" xfId="0" applyFont="1" applyFill="1" applyBorder="1" applyAlignment="1" applyProtection="1">
      <alignment horizontal="left" vertical="center"/>
      <protection locked="0"/>
    </xf>
    <xf numFmtId="0" fontId="22" fillId="8" borderId="42" xfId="0" applyFont="1" applyFill="1" applyBorder="1" applyAlignment="1" applyProtection="1">
      <alignment horizontal="center" vertical="center"/>
    </xf>
    <xf numFmtId="0" fontId="22" fillId="8" borderId="41" xfId="0" applyFont="1" applyFill="1" applyBorder="1" applyAlignment="1" applyProtection="1">
      <alignment horizontal="center" vertical="center"/>
    </xf>
    <xf numFmtId="0" fontId="22" fillId="8" borderId="30" xfId="0" applyFont="1" applyFill="1" applyBorder="1" applyAlignment="1" applyProtection="1">
      <alignment horizontal="center" vertical="center"/>
    </xf>
    <xf numFmtId="0" fontId="14" fillId="4" borderId="7" xfId="0" applyFont="1" applyFill="1" applyBorder="1" applyAlignment="1" applyProtection="1">
      <alignment horizontal="left" vertical="center" wrapText="1"/>
    </xf>
    <xf numFmtId="0" fontId="14" fillId="4" borderId="8" xfId="0" applyFont="1" applyFill="1" applyBorder="1" applyAlignment="1" applyProtection="1">
      <alignment horizontal="left" vertical="center" wrapText="1"/>
    </xf>
    <xf numFmtId="0" fontId="14" fillId="4" borderId="9" xfId="0" applyFont="1" applyFill="1" applyBorder="1" applyAlignment="1" applyProtection="1">
      <alignment horizontal="left" vertical="center" wrapText="1"/>
    </xf>
  </cellXfs>
  <cellStyles count="1">
    <cellStyle name="Normal" xfId="0" builtinId="0"/>
  </cellStyles>
  <dxfs count="5">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47625</xdr:rowOff>
    </xdr:from>
    <xdr:to>
      <xdr:col>2</xdr:col>
      <xdr:colOff>142875</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90500"/>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tabSelected="1" workbookViewId="0">
      <selection activeCell="B11" sqref="B11:J11"/>
    </sheetView>
  </sheetViews>
  <sheetFormatPr baseColWidth="10" defaultColWidth="9.140625" defaultRowHeight="30" customHeight="1" x14ac:dyDescent="0.25"/>
  <cols>
    <col min="1" max="1" width="1.5703125" style="1" customWidth="1"/>
    <col min="2" max="2" width="42.42578125" style="3" customWidth="1"/>
    <col min="3" max="3" width="21.5703125" style="1" customWidth="1"/>
    <col min="4" max="4" width="32" style="1" customWidth="1"/>
    <col min="5" max="5" width="14" style="1" customWidth="1"/>
    <col min="6" max="6" width="13.5703125" style="1" customWidth="1"/>
    <col min="7" max="7" width="23.140625" style="1" customWidth="1"/>
    <col min="8" max="8" width="26.85546875" style="1" customWidth="1"/>
    <col min="9" max="9" width="18.5703125" style="1" customWidth="1"/>
    <col min="10" max="10" width="16.5703125" style="1" customWidth="1"/>
    <col min="11" max="16384" width="9.140625" style="1"/>
  </cols>
  <sheetData>
    <row r="1" spans="2:10" ht="11.25" customHeight="1" thickBot="1" x14ac:dyDescent="0.3">
      <c r="B1" s="1"/>
    </row>
    <row r="2" spans="2:10" ht="30" customHeight="1" x14ac:dyDescent="0.3">
      <c r="B2" s="5"/>
      <c r="C2" s="6"/>
      <c r="D2" s="6"/>
      <c r="E2" s="6"/>
      <c r="F2" s="6"/>
      <c r="G2" s="6"/>
      <c r="H2" s="6"/>
      <c r="I2" s="6"/>
      <c r="J2" s="7"/>
    </row>
    <row r="3" spans="2:10" ht="18.75" customHeight="1" x14ac:dyDescent="0.3">
      <c r="B3" s="8"/>
      <c r="C3" s="9" t="s">
        <v>0</v>
      </c>
      <c r="D3" s="9"/>
      <c r="E3" s="9"/>
      <c r="F3" s="9"/>
      <c r="G3" s="9"/>
      <c r="H3" s="9"/>
      <c r="I3" s="9"/>
      <c r="J3" s="10"/>
    </row>
    <row r="4" spans="2:10" ht="17.25" customHeight="1" x14ac:dyDescent="0.3">
      <c r="B4" s="8"/>
      <c r="C4" s="9" t="s">
        <v>125</v>
      </c>
      <c r="D4" s="9"/>
      <c r="E4" s="9"/>
      <c r="F4" s="9"/>
      <c r="G4" s="9"/>
      <c r="H4" s="9"/>
      <c r="I4" s="9"/>
      <c r="J4" s="10"/>
    </row>
    <row r="5" spans="2:10" ht="15.75" customHeight="1" x14ac:dyDescent="0.3">
      <c r="B5" s="8"/>
      <c r="C5" s="9"/>
      <c r="D5" s="9"/>
      <c r="E5" s="9"/>
      <c r="F5" s="9"/>
      <c r="G5" s="9"/>
      <c r="H5" s="9"/>
      <c r="I5" s="9"/>
      <c r="J5" s="10"/>
    </row>
    <row r="6" spans="2:10" s="2" customFormat="1" ht="38.25" customHeight="1" x14ac:dyDescent="0.25">
      <c r="B6" s="67" t="s">
        <v>17</v>
      </c>
      <c r="C6" s="68"/>
      <c r="D6" s="68"/>
      <c r="E6" s="68"/>
      <c r="F6" s="68"/>
      <c r="G6" s="68"/>
      <c r="H6" s="68"/>
      <c r="I6" s="68"/>
      <c r="J6" s="69"/>
    </row>
    <row r="7" spans="2:10" s="2" customFormat="1" ht="23.25" customHeight="1" thickBot="1" x14ac:dyDescent="0.3">
      <c r="B7" s="179" t="s">
        <v>18</v>
      </c>
      <c r="C7" s="180"/>
      <c r="D7" s="180"/>
      <c r="E7" s="180"/>
      <c r="F7" s="180"/>
      <c r="G7" s="180"/>
      <c r="H7" s="180"/>
      <c r="I7" s="180"/>
      <c r="J7" s="181"/>
    </row>
    <row r="8" spans="2:10" s="13" customFormat="1" ht="30" customHeight="1" x14ac:dyDescent="0.25">
      <c r="B8" s="182" t="s">
        <v>19</v>
      </c>
      <c r="C8" s="183"/>
      <c r="D8" s="183"/>
      <c r="E8" s="183"/>
      <c r="F8" s="183"/>
      <c r="G8" s="183"/>
      <c r="H8" s="183"/>
      <c r="I8" s="183"/>
      <c r="J8" s="184"/>
    </row>
    <row r="9" spans="2:10" s="13" customFormat="1" ht="30" customHeight="1" x14ac:dyDescent="0.25">
      <c r="B9" s="176" t="s">
        <v>20</v>
      </c>
      <c r="C9" s="177"/>
      <c r="D9" s="177"/>
      <c r="E9" s="177"/>
      <c r="F9" s="177"/>
      <c r="G9" s="177"/>
      <c r="H9" s="177"/>
      <c r="I9" s="177"/>
      <c r="J9" s="178"/>
    </row>
    <row r="10" spans="2:10" s="13" customFormat="1" ht="30" customHeight="1" x14ac:dyDescent="0.25">
      <c r="B10" s="176" t="s">
        <v>21</v>
      </c>
      <c r="C10" s="177"/>
      <c r="D10" s="177"/>
      <c r="E10" s="177"/>
      <c r="F10" s="177"/>
      <c r="G10" s="177"/>
      <c r="H10" s="177"/>
      <c r="I10" s="177"/>
      <c r="J10" s="178"/>
    </row>
    <row r="11" spans="2:10" s="13" customFormat="1" ht="30" customHeight="1" x14ac:dyDescent="0.25">
      <c r="B11" s="176" t="s">
        <v>22</v>
      </c>
      <c r="C11" s="177"/>
      <c r="D11" s="177"/>
      <c r="E11" s="177"/>
      <c r="F11" s="177"/>
      <c r="G11" s="177"/>
      <c r="H11" s="177"/>
      <c r="I11" s="177"/>
      <c r="J11" s="178"/>
    </row>
    <row r="12" spans="2:10" s="13" customFormat="1" ht="30" customHeight="1" x14ac:dyDescent="0.25">
      <c r="B12" s="176" t="s">
        <v>23</v>
      </c>
      <c r="C12" s="177"/>
      <c r="D12" s="177"/>
      <c r="E12" s="177"/>
      <c r="F12" s="177"/>
      <c r="G12" s="177"/>
      <c r="H12" s="177"/>
      <c r="I12" s="177"/>
      <c r="J12" s="178"/>
    </row>
    <row r="13" spans="2:10" s="13" customFormat="1" ht="45.75" customHeight="1" x14ac:dyDescent="0.25">
      <c r="B13" s="176" t="s">
        <v>24</v>
      </c>
      <c r="C13" s="177"/>
      <c r="D13" s="177"/>
      <c r="E13" s="177"/>
      <c r="F13" s="177"/>
      <c r="G13" s="177"/>
      <c r="H13" s="177"/>
      <c r="I13" s="177"/>
      <c r="J13" s="178"/>
    </row>
    <row r="14" spans="2:10" s="13" customFormat="1" ht="30" customHeight="1" x14ac:dyDescent="0.25">
      <c r="B14" s="176" t="s">
        <v>25</v>
      </c>
      <c r="C14" s="177"/>
      <c r="D14" s="177"/>
      <c r="E14" s="177"/>
      <c r="F14" s="177"/>
      <c r="G14" s="177"/>
      <c r="H14" s="177"/>
      <c r="I14" s="177"/>
      <c r="J14" s="178"/>
    </row>
    <row r="15" spans="2:10" s="13" customFormat="1" ht="30" customHeight="1" x14ac:dyDescent="0.25">
      <c r="B15" s="176" t="s">
        <v>26</v>
      </c>
      <c r="C15" s="177"/>
      <c r="D15" s="177"/>
      <c r="E15" s="177"/>
      <c r="F15" s="177"/>
      <c r="G15" s="177"/>
      <c r="H15" s="177"/>
      <c r="I15" s="177"/>
      <c r="J15" s="178"/>
    </row>
    <row r="16" spans="2:10" s="13" customFormat="1" ht="30" customHeight="1" x14ac:dyDescent="0.25">
      <c r="B16" s="176" t="s">
        <v>27</v>
      </c>
      <c r="C16" s="177"/>
      <c r="D16" s="177"/>
      <c r="E16" s="177"/>
      <c r="F16" s="177"/>
      <c r="G16" s="177"/>
      <c r="H16" s="177"/>
      <c r="I16" s="177"/>
      <c r="J16" s="178"/>
    </row>
    <row r="17" spans="2:10" s="13" customFormat="1" ht="50.25" customHeight="1" x14ac:dyDescent="0.25">
      <c r="B17" s="176" t="s">
        <v>28</v>
      </c>
      <c r="C17" s="177"/>
      <c r="D17" s="177"/>
      <c r="E17" s="177"/>
      <c r="F17" s="177"/>
      <c r="G17" s="177"/>
      <c r="H17" s="177"/>
      <c r="I17" s="177"/>
      <c r="J17" s="178"/>
    </row>
    <row r="18" spans="2:10" s="13" customFormat="1" ht="30" customHeight="1" x14ac:dyDescent="0.25">
      <c r="B18" s="176" t="s">
        <v>29</v>
      </c>
      <c r="C18" s="177"/>
      <c r="D18" s="177"/>
      <c r="E18" s="177"/>
      <c r="F18" s="177"/>
      <c r="G18" s="177"/>
      <c r="H18" s="177"/>
      <c r="I18" s="177"/>
      <c r="J18" s="178"/>
    </row>
    <row r="19" spans="2:10" s="13" customFormat="1" ht="41.25" customHeight="1" x14ac:dyDescent="0.25">
      <c r="B19" s="176" t="s">
        <v>30</v>
      </c>
      <c r="C19" s="177"/>
      <c r="D19" s="177"/>
      <c r="E19" s="177"/>
      <c r="F19" s="177"/>
      <c r="G19" s="177"/>
      <c r="H19" s="177"/>
      <c r="I19" s="177"/>
      <c r="J19" s="178"/>
    </row>
    <row r="20" spans="2:10" s="13" customFormat="1" ht="30" customHeight="1" thickBot="1" x14ac:dyDescent="0.3">
      <c r="B20" s="185" t="s">
        <v>31</v>
      </c>
      <c r="C20" s="186"/>
      <c r="D20" s="186"/>
      <c r="E20" s="186"/>
      <c r="F20" s="186"/>
      <c r="G20" s="186"/>
      <c r="H20" s="186"/>
      <c r="I20" s="186"/>
      <c r="J20" s="187"/>
    </row>
  </sheetData>
  <sheetProtection algorithmName="SHA-512" hashValue="ddYLjsqqxgoxd8U2LTkejk4cEa98HB0eOJ4X+vttTPhyLW6MIT/JMFmdNqhtLqGkzCTKd4sIscoPBKBq9xO4Vw==" saltValue="vCLlJdoqrNODaEhT3yHDQg==" spinCount="100000" sheet="1" objects="1" scenarios="1" selectLockedCells="1"/>
  <mergeCells count="14">
    <mergeCell ref="B19:J19"/>
    <mergeCell ref="B20:J20"/>
    <mergeCell ref="B14:J14"/>
    <mergeCell ref="B15:J15"/>
    <mergeCell ref="B16:J16"/>
    <mergeCell ref="B17:J17"/>
    <mergeCell ref="B18:J18"/>
    <mergeCell ref="B13:J13"/>
    <mergeCell ref="B7:J7"/>
    <mergeCell ref="B8:J8"/>
    <mergeCell ref="B9:J9"/>
    <mergeCell ref="B10:J10"/>
    <mergeCell ref="B11:J11"/>
    <mergeCell ref="B12:J1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workbookViewId="0">
      <selection activeCell="B10" sqref="B10"/>
    </sheetView>
  </sheetViews>
  <sheetFormatPr baseColWidth="10" defaultColWidth="9.140625" defaultRowHeight="30" customHeight="1" x14ac:dyDescent="0.25"/>
  <cols>
    <col min="1" max="1" width="2.5703125" style="1" customWidth="1"/>
    <col min="2" max="2" width="39" style="2" customWidth="1"/>
    <col min="3" max="3" width="57.7109375" style="1" customWidth="1"/>
    <col min="4" max="4" width="52.85546875" style="1" customWidth="1"/>
    <col min="5" max="5" width="0" style="1" hidden="1" customWidth="1"/>
    <col min="6" max="6" width="9.140625" style="1" hidden="1" customWidth="1"/>
    <col min="7" max="7" width="9.140625" style="1" customWidth="1"/>
    <col min="8" max="16384" width="9.140625" style="1"/>
  </cols>
  <sheetData>
    <row r="1" spans="2:6" ht="11.25" customHeight="1" thickBot="1" x14ac:dyDescent="0.3"/>
    <row r="2" spans="2:6" ht="30" customHeight="1" x14ac:dyDescent="0.3">
      <c r="B2" s="133"/>
      <c r="C2" s="73" t="s">
        <v>0</v>
      </c>
      <c r="D2" s="134"/>
      <c r="E2" s="197" t="s">
        <v>138</v>
      </c>
      <c r="F2" s="198"/>
    </row>
    <row r="3" spans="2:6" ht="18.75" customHeight="1" x14ac:dyDescent="0.3">
      <c r="B3" s="135"/>
      <c r="C3" s="76"/>
      <c r="D3" s="136"/>
      <c r="E3" s="199"/>
      <c r="F3" s="200"/>
    </row>
    <row r="4" spans="2:6" ht="17.25" customHeight="1" x14ac:dyDescent="0.3">
      <c r="B4" s="135"/>
      <c r="C4" s="76" t="s">
        <v>125</v>
      </c>
      <c r="D4" s="136"/>
      <c r="E4" s="199"/>
      <c r="F4" s="200"/>
    </row>
    <row r="5" spans="2:6" ht="15.75" customHeight="1" thickBot="1" x14ac:dyDescent="0.35">
      <c r="B5" s="135"/>
      <c r="C5" s="76"/>
      <c r="D5" s="136"/>
      <c r="E5" s="199"/>
      <c r="F5" s="200"/>
    </row>
    <row r="6" spans="2:6" ht="30.75" customHeight="1" x14ac:dyDescent="0.25">
      <c r="B6" s="188" t="s">
        <v>8</v>
      </c>
      <c r="C6" s="189"/>
      <c r="D6" s="190"/>
      <c r="E6" s="137" t="s">
        <v>139</v>
      </c>
      <c r="F6" s="138">
        <f>TOTAL_A</f>
        <v>0</v>
      </c>
    </row>
    <row r="7" spans="2:6" ht="30" customHeight="1" x14ac:dyDescent="0.3">
      <c r="B7" s="139" t="s">
        <v>1</v>
      </c>
      <c r="C7" s="140" t="s">
        <v>2</v>
      </c>
      <c r="D7" s="141" t="s">
        <v>3</v>
      </c>
      <c r="E7" s="142" t="s">
        <v>140</v>
      </c>
      <c r="F7" s="143">
        <f>TOTAL_B</f>
        <v>0</v>
      </c>
    </row>
    <row r="8" spans="2:6" ht="30" customHeight="1" x14ac:dyDescent="0.25">
      <c r="B8" s="11"/>
      <c r="C8" s="4"/>
      <c r="D8" s="12"/>
      <c r="E8" s="144" t="s">
        <v>141</v>
      </c>
      <c r="F8" s="145">
        <f>TOTAL_C</f>
        <v>0</v>
      </c>
    </row>
    <row r="9" spans="2:6" ht="30" customHeight="1" thickBot="1" x14ac:dyDescent="0.35">
      <c r="B9" s="139" t="s">
        <v>4</v>
      </c>
      <c r="C9" s="140" t="s">
        <v>5</v>
      </c>
      <c r="D9" s="141" t="s">
        <v>33</v>
      </c>
      <c r="E9" s="146" t="s">
        <v>142</v>
      </c>
      <c r="F9" s="147">
        <f>SUM(TOTAL_A,TOTAL_B,TOTAL_C)</f>
        <v>0</v>
      </c>
    </row>
    <row r="10" spans="2:6" s="3" customFormat="1" ht="30" customHeight="1" x14ac:dyDescent="0.25">
      <c r="B10" s="11"/>
      <c r="C10" s="4"/>
      <c r="D10" s="12"/>
    </row>
    <row r="11" spans="2:6" ht="30" customHeight="1" x14ac:dyDescent="0.3">
      <c r="B11" s="148" t="s">
        <v>74</v>
      </c>
      <c r="C11" s="149" t="s">
        <v>75</v>
      </c>
      <c r="D11" s="141" t="s">
        <v>6</v>
      </c>
    </row>
    <row r="12" spans="2:6" s="3" customFormat="1" ht="30" customHeight="1" x14ac:dyDescent="0.25">
      <c r="B12" s="27"/>
      <c r="C12" s="26"/>
      <c r="D12" s="28"/>
    </row>
    <row r="13" spans="2:6" ht="30" customHeight="1" x14ac:dyDescent="0.3">
      <c r="B13" s="191" t="s">
        <v>32</v>
      </c>
      <c r="C13" s="192"/>
      <c r="D13" s="193"/>
    </row>
    <row r="14" spans="2:6" s="3" customFormat="1" ht="30" customHeight="1" thickBot="1" x14ac:dyDescent="0.3">
      <c r="B14" s="194"/>
      <c r="C14" s="195"/>
      <c r="D14" s="196"/>
    </row>
    <row r="15" spans="2:6" s="3" customFormat="1" ht="30" customHeight="1" x14ac:dyDescent="0.3">
      <c r="B15" s="191" t="s">
        <v>143</v>
      </c>
      <c r="C15" s="192"/>
      <c r="D15" s="193"/>
    </row>
    <row r="16" spans="2:6" ht="30" customHeight="1" thickBot="1" x14ac:dyDescent="0.3">
      <c r="B16" s="194"/>
      <c r="C16" s="195"/>
      <c r="D16" s="196"/>
    </row>
    <row r="17" spans="2:4" ht="30" customHeight="1" x14ac:dyDescent="0.3">
      <c r="B17" s="201" t="s">
        <v>144</v>
      </c>
      <c r="C17" s="202"/>
      <c r="D17" s="203"/>
    </row>
    <row r="18" spans="2:4" ht="30" customHeight="1" x14ac:dyDescent="0.25">
      <c r="B18" s="204"/>
      <c r="C18" s="205"/>
      <c r="D18" s="206"/>
    </row>
    <row r="19" spans="2:4" ht="30" customHeight="1" x14ac:dyDescent="0.25">
      <c r="B19" s="204"/>
      <c r="C19" s="205"/>
      <c r="D19" s="206"/>
    </row>
    <row r="20" spans="2:4" ht="30" customHeight="1" thickBot="1" x14ac:dyDescent="0.3">
      <c r="B20" s="194"/>
      <c r="C20" s="195"/>
      <c r="D20" s="196"/>
    </row>
  </sheetData>
  <sheetProtection algorithmName="SHA-512" hashValue="hglofIgxcCK1311lsOuk8MWkxZ7jPr0lgxIwyTHzbH2ooluB6sX6gdZ+qUn9USqnWO7XvKrqaR1vLqD3M4t5tA==" saltValue="b6VbPDLiFMJ6C7bmLP/+fw==" spinCount="100000" sheet="1" selectLockedCells="1"/>
  <mergeCells count="10">
    <mergeCell ref="B16:D16"/>
    <mergeCell ref="B17:D17"/>
    <mergeCell ref="B18:D18"/>
    <mergeCell ref="B19:D19"/>
    <mergeCell ref="B20:D20"/>
    <mergeCell ref="B6:D6"/>
    <mergeCell ref="B13:D13"/>
    <mergeCell ref="B14:D14"/>
    <mergeCell ref="E2:F5"/>
    <mergeCell ref="B15:D15"/>
  </mergeCells>
  <dataValidations count="3">
    <dataValidation type="list" allowBlank="1" showInputMessage="1" showErrorMessage="1" sqref="B12">
      <formula1>CURSO</formula1>
    </dataValidation>
    <dataValidation type="list" allowBlank="1" showInputMessage="1" showErrorMessage="1" sqref="B14">
      <formula1>PROGRAMA</formula1>
    </dataValidation>
    <dataValidation allowBlank="1" showInputMessage="1" showErrorMessage="1" promptTitle="Introduzca una fecha" prompt="Introduzca una fecha en formato dd/mm/aaaa" sqref="C12:D12"/>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9"/>
  <sheetViews>
    <sheetView topLeftCell="A15" workbookViewId="0">
      <selection activeCell="B37" sqref="B37:E39"/>
    </sheetView>
  </sheetViews>
  <sheetFormatPr baseColWidth="10" defaultColWidth="9.140625" defaultRowHeight="30" customHeight="1" x14ac:dyDescent="0.3"/>
  <cols>
    <col min="1" max="1" width="2.5703125" style="70" customWidth="1"/>
    <col min="2" max="2" width="34.42578125" style="83" customWidth="1"/>
    <col min="3" max="3" width="66" style="70" customWidth="1"/>
    <col min="4" max="4" width="18.28515625" style="70" customWidth="1"/>
    <col min="5" max="5" width="19.5703125" style="71" customWidth="1"/>
    <col min="6" max="7" width="17.5703125" style="120" hidden="1" customWidth="1"/>
    <col min="8" max="8" width="41" style="70" hidden="1" customWidth="1"/>
    <col min="9" max="16384" width="9.140625" style="70"/>
  </cols>
  <sheetData>
    <row r="1" spans="2:8" ht="11.25" customHeight="1" thickBot="1" x14ac:dyDescent="0.35">
      <c r="B1" s="70"/>
    </row>
    <row r="2" spans="2:8" ht="30" customHeight="1" x14ac:dyDescent="0.3">
      <c r="B2" s="72"/>
      <c r="C2" s="73" t="s">
        <v>0</v>
      </c>
      <c r="D2" s="73"/>
      <c r="E2" s="74"/>
      <c r="F2" s="214" t="s">
        <v>134</v>
      </c>
      <c r="G2" s="220" t="s">
        <v>135</v>
      </c>
      <c r="H2" s="220" t="s">
        <v>145</v>
      </c>
    </row>
    <row r="3" spans="2:8" ht="18.75" customHeight="1" x14ac:dyDescent="0.3">
      <c r="B3" s="75"/>
      <c r="C3" s="76" t="s">
        <v>125</v>
      </c>
      <c r="D3" s="76"/>
      <c r="E3" s="77"/>
      <c r="F3" s="215"/>
      <c r="G3" s="221"/>
      <c r="H3" s="221"/>
    </row>
    <row r="4" spans="2:8" ht="17.25" customHeight="1" x14ac:dyDescent="0.25">
      <c r="B4" s="75"/>
      <c r="C4" s="216" t="str">
        <f>CONCATENATE(IF(SOL_NOMBRE&lt;&gt;"",UPPER(SOL_NOMBRE),"")," ",UPPER(SOL_APELLIDOS),IF(SOL_NIF&lt;&gt;"", CONCATENATE(" ( ",    SOL_NIF," ) "),""))</f>
        <v xml:space="preserve"> </v>
      </c>
      <c r="D4" s="218" t="str">
        <f>IF( AND(SOL_FECHA_INI&lt;&gt;"",SOL_FECHA_FIN&lt;&gt;""),"Intervalo de fechas evaluable","")</f>
        <v/>
      </c>
      <c r="E4" s="219"/>
      <c r="F4" s="215"/>
      <c r="G4" s="221"/>
      <c r="H4" s="221"/>
    </row>
    <row r="5" spans="2:8" ht="15.75" customHeight="1" thickBot="1" x14ac:dyDescent="0.35">
      <c r="B5" s="75"/>
      <c r="C5" s="217"/>
      <c r="D5" s="150" t="str">
        <f>IF(ISBLANK(SOL_FECHA_INI),"",SOL_FECHA_INI)</f>
        <v/>
      </c>
      <c r="E5" s="151" t="str">
        <f>IF(ISBLANK(SOL_FECHA_FIN),"",SOL_FECHA_FIN+365)</f>
        <v/>
      </c>
      <c r="F5" s="121"/>
      <c r="G5" s="222"/>
      <c r="H5" s="222"/>
    </row>
    <row r="6" spans="2:8" s="81" customFormat="1" ht="38.25" customHeight="1" thickBot="1" x14ac:dyDescent="0.3">
      <c r="B6" s="78" t="s">
        <v>79</v>
      </c>
      <c r="C6" s="79"/>
      <c r="D6" s="79"/>
      <c r="E6" s="80" t="s">
        <v>9</v>
      </c>
      <c r="F6" s="122">
        <f>MIN(40,SUM(F7+F8+F9+F10+F27))</f>
        <v>0</v>
      </c>
      <c r="G6" s="123">
        <f>MIN(40,SUM(G7+G8+G9+G10+G27))</f>
        <v>0</v>
      </c>
      <c r="H6" s="159"/>
    </row>
    <row r="7" spans="2:8" ht="20.100000000000001" customHeight="1" x14ac:dyDescent="0.3">
      <c r="B7" s="235" t="s">
        <v>34</v>
      </c>
      <c r="C7" s="236"/>
      <c r="D7" s="84"/>
      <c r="E7" s="14"/>
      <c r="F7" s="124">
        <f>IF(OR(D7="",E7=""),0,VLOOKUP(D7,MSI_NO,2,FALSE))</f>
        <v>0</v>
      </c>
      <c r="G7" s="125">
        <f>F7</f>
        <v>0</v>
      </c>
      <c r="H7" s="163"/>
    </row>
    <row r="8" spans="2:8" ht="20.100000000000001" customHeight="1" x14ac:dyDescent="0.25">
      <c r="B8" s="237" t="s">
        <v>35</v>
      </c>
      <c r="C8" s="238"/>
      <c r="D8" s="85"/>
      <c r="E8" s="14"/>
      <c r="F8" s="124">
        <f>IF(OR(D8="",E8=""),0,VLOOKUP(D8,MSI_NO,2,FALSE))</f>
        <v>0</v>
      </c>
      <c r="G8" s="125">
        <f t="shared" ref="G8:G9" si="0">F8</f>
        <v>0</v>
      </c>
      <c r="H8" s="160"/>
    </row>
    <row r="9" spans="2:8" ht="20.100000000000001" customHeight="1" thickBot="1" x14ac:dyDescent="0.3">
      <c r="B9" s="237" t="s">
        <v>36</v>
      </c>
      <c r="C9" s="238"/>
      <c r="D9" s="85"/>
      <c r="E9" s="14"/>
      <c r="F9" s="124">
        <f>IF(OR(D9="",E9=""),0,VLOOKUP(D9,MSI_NO,2,FALSE))</f>
        <v>0</v>
      </c>
      <c r="G9" s="125">
        <f t="shared" si="0"/>
        <v>0</v>
      </c>
      <c r="H9" s="164"/>
    </row>
    <row r="10" spans="2:8" ht="20.100000000000001" customHeight="1" x14ac:dyDescent="0.25">
      <c r="B10" s="209" t="s">
        <v>37</v>
      </c>
      <c r="C10" s="210"/>
      <c r="D10" s="210"/>
      <c r="E10" s="211"/>
      <c r="F10" s="126">
        <f>MIN(12,SUM(F11+F15+F19+F23))</f>
        <v>0</v>
      </c>
      <c r="G10" s="127">
        <f>MIN(12,SUM(G11+G15+G19+G23))</f>
        <v>0</v>
      </c>
      <c r="H10" s="162"/>
    </row>
    <row r="11" spans="2:8" ht="18" customHeight="1" thickBot="1" x14ac:dyDescent="0.3">
      <c r="B11" s="237" t="s">
        <v>38</v>
      </c>
      <c r="C11" s="239"/>
      <c r="D11" s="82" t="s">
        <v>112</v>
      </c>
      <c r="E11" s="132" t="s">
        <v>59</v>
      </c>
      <c r="F11" s="128">
        <f>SUM(F12:F14)</f>
        <v>0</v>
      </c>
      <c r="G11" s="129">
        <f>SUM(G12:G14)</f>
        <v>0</v>
      </c>
      <c r="H11" s="162"/>
    </row>
    <row r="12" spans="2:8" s="86" customFormat="1" ht="16.5" x14ac:dyDescent="0.25">
      <c r="B12" s="212"/>
      <c r="C12" s="213"/>
      <c r="D12" s="85"/>
      <c r="E12" s="14"/>
      <c r="F12" s="130">
        <f>ROUND(IF(AND(B12&lt;&gt;"",E12&lt;&gt;""),D12*(2.5/12),0),3)</f>
        <v>0</v>
      </c>
      <c r="G12" s="110">
        <f>F12</f>
        <v>0</v>
      </c>
      <c r="H12" s="165"/>
    </row>
    <row r="13" spans="2:8" s="86" customFormat="1" ht="16.5" x14ac:dyDescent="0.25">
      <c r="B13" s="212"/>
      <c r="C13" s="213"/>
      <c r="D13" s="85"/>
      <c r="E13" s="14"/>
      <c r="F13" s="130">
        <f>ROUND(IF(AND(B13&lt;&gt;"",E13&lt;&gt;""),D13*(2.5/12),0),3)</f>
        <v>0</v>
      </c>
      <c r="G13" s="110">
        <f t="shared" ref="G13:G14" si="1">F13</f>
        <v>0</v>
      </c>
      <c r="H13" s="161"/>
    </row>
    <row r="14" spans="2:8" s="86" customFormat="1" ht="17.25" thickBot="1" x14ac:dyDescent="0.3">
      <c r="B14" s="212"/>
      <c r="C14" s="213"/>
      <c r="D14" s="85"/>
      <c r="E14" s="14"/>
      <c r="F14" s="130">
        <f>ROUND(IF(AND(B14&lt;&gt;"",E14&lt;&gt;""),D14*(2.5/12),0),3)</f>
        <v>0</v>
      </c>
      <c r="G14" s="110">
        <f t="shared" si="1"/>
        <v>0</v>
      </c>
      <c r="H14" s="166"/>
    </row>
    <row r="15" spans="2:8" ht="18" customHeight="1" x14ac:dyDescent="0.25">
      <c r="B15" s="237" t="s">
        <v>39</v>
      </c>
      <c r="C15" s="239"/>
      <c r="D15" s="82" t="s">
        <v>112</v>
      </c>
      <c r="E15" s="132" t="s">
        <v>59</v>
      </c>
      <c r="F15" s="128">
        <f>SUM(F16:F18)</f>
        <v>0</v>
      </c>
      <c r="G15" s="129">
        <f>SUM(G16:G18)</f>
        <v>0</v>
      </c>
      <c r="H15" s="162"/>
    </row>
    <row r="16" spans="2:8" s="86" customFormat="1" ht="16.5" x14ac:dyDescent="0.25">
      <c r="B16" s="212"/>
      <c r="C16" s="213"/>
      <c r="D16" s="85"/>
      <c r="E16" s="14"/>
      <c r="F16" s="130">
        <f>ROUND(IF(AND(B16&lt;&gt;"",E16&lt;&gt;""),D16*(1.5/12),0),3)</f>
        <v>0</v>
      </c>
      <c r="G16" s="110">
        <f>F16</f>
        <v>0</v>
      </c>
      <c r="H16" s="161"/>
    </row>
    <row r="17" spans="2:8" s="86" customFormat="1" ht="16.5" x14ac:dyDescent="0.25">
      <c r="B17" s="212"/>
      <c r="C17" s="213"/>
      <c r="D17" s="85"/>
      <c r="E17" s="14"/>
      <c r="F17" s="130">
        <f>ROUND(IF(AND(B17&lt;&gt;"",E17&lt;&gt;""),D17*(1.5/12),0),3)</f>
        <v>0</v>
      </c>
      <c r="G17" s="110">
        <f t="shared" ref="G17:G18" si="2">F17</f>
        <v>0</v>
      </c>
      <c r="H17" s="161"/>
    </row>
    <row r="18" spans="2:8" s="86" customFormat="1" ht="16.5" x14ac:dyDescent="0.25">
      <c r="B18" s="212"/>
      <c r="C18" s="213"/>
      <c r="D18" s="85"/>
      <c r="E18" s="14"/>
      <c r="F18" s="130">
        <f t="shared" ref="F18" si="3">ROUND(IF(AND(B18&lt;&gt;"",E18&lt;&gt;""),D18*(1.5/12),0),3)</f>
        <v>0</v>
      </c>
      <c r="G18" s="110">
        <f t="shared" si="2"/>
        <v>0</v>
      </c>
      <c r="H18" s="161"/>
    </row>
    <row r="19" spans="2:8" ht="20.100000000000001" customHeight="1" x14ac:dyDescent="0.25">
      <c r="B19" s="237" t="s">
        <v>40</v>
      </c>
      <c r="C19" s="239"/>
      <c r="D19" s="82" t="s">
        <v>112</v>
      </c>
      <c r="E19" s="132" t="s">
        <v>59</v>
      </c>
      <c r="F19" s="128">
        <f>SUM(F20:F22)</f>
        <v>0</v>
      </c>
      <c r="G19" s="129">
        <f>SUM(G20:G22)</f>
        <v>0</v>
      </c>
      <c r="H19" s="162"/>
    </row>
    <row r="20" spans="2:8" s="86" customFormat="1" ht="20.100000000000001" customHeight="1" x14ac:dyDescent="0.25">
      <c r="B20" s="207"/>
      <c r="C20" s="208"/>
      <c r="D20" s="85"/>
      <c r="E20" s="14"/>
      <c r="F20" s="130">
        <f t="shared" ref="F20:F22" si="4">ROUND(IF(AND(B20&lt;&gt;"",E20&lt;&gt;""),D20*(2.5/12),0),3)</f>
        <v>0</v>
      </c>
      <c r="G20" s="110">
        <f>F20</f>
        <v>0</v>
      </c>
      <c r="H20" s="161"/>
    </row>
    <row r="21" spans="2:8" s="86" customFormat="1" ht="20.100000000000001" customHeight="1" x14ac:dyDescent="0.25">
      <c r="B21" s="212"/>
      <c r="C21" s="213"/>
      <c r="D21" s="85"/>
      <c r="E21" s="14"/>
      <c r="F21" s="130">
        <f t="shared" si="4"/>
        <v>0</v>
      </c>
      <c r="G21" s="110">
        <f t="shared" ref="G21:G22" si="5">F21</f>
        <v>0</v>
      </c>
      <c r="H21" s="161"/>
    </row>
    <row r="22" spans="2:8" s="86" customFormat="1" ht="20.100000000000001" customHeight="1" x14ac:dyDescent="0.25">
      <c r="B22" s="212"/>
      <c r="C22" s="213"/>
      <c r="D22" s="85"/>
      <c r="E22" s="14"/>
      <c r="F22" s="130">
        <f t="shared" si="4"/>
        <v>0</v>
      </c>
      <c r="G22" s="110">
        <f t="shared" si="5"/>
        <v>0</v>
      </c>
      <c r="H22" s="161"/>
    </row>
    <row r="23" spans="2:8" ht="20.100000000000001" customHeight="1" x14ac:dyDescent="0.25">
      <c r="B23" s="237" t="s">
        <v>41</v>
      </c>
      <c r="C23" s="239"/>
      <c r="D23" s="82" t="s">
        <v>112</v>
      </c>
      <c r="E23" s="132" t="s">
        <v>59</v>
      </c>
      <c r="F23" s="128">
        <f>SUM(F24:F26)</f>
        <v>0</v>
      </c>
      <c r="G23" s="129">
        <f>SUM(G24:G26)</f>
        <v>0</v>
      </c>
      <c r="H23" s="162"/>
    </row>
    <row r="24" spans="2:8" s="86" customFormat="1" ht="20.100000000000001" customHeight="1" x14ac:dyDescent="0.25">
      <c r="B24" s="207"/>
      <c r="C24" s="208"/>
      <c r="D24" s="85"/>
      <c r="E24" s="14"/>
      <c r="F24" s="130">
        <f>ROUND(IF(AND(B24&lt;&gt;"",E24&lt;&gt;""),D24*(1.5/12),0),3)</f>
        <v>0</v>
      </c>
      <c r="G24" s="110">
        <f>F24</f>
        <v>0</v>
      </c>
      <c r="H24" s="161"/>
    </row>
    <row r="25" spans="2:8" s="86" customFormat="1" ht="20.100000000000001" customHeight="1" x14ac:dyDescent="0.25">
      <c r="B25" s="212"/>
      <c r="C25" s="213"/>
      <c r="D25" s="85"/>
      <c r="E25" s="14"/>
      <c r="F25" s="130">
        <f t="shared" ref="F25:F26" si="6">ROUND(IF(AND(B25&lt;&gt;"",E25&lt;&gt;""),D25*(1.5/12),0),3)</f>
        <v>0</v>
      </c>
      <c r="G25" s="110">
        <f t="shared" ref="G25:G26" si="7">F25</f>
        <v>0</v>
      </c>
      <c r="H25" s="161"/>
    </row>
    <row r="26" spans="2:8" s="86" customFormat="1" ht="20.100000000000001" customHeight="1" x14ac:dyDescent="0.25">
      <c r="B26" s="212"/>
      <c r="C26" s="213"/>
      <c r="D26" s="85"/>
      <c r="E26" s="14"/>
      <c r="F26" s="130">
        <f t="shared" si="6"/>
        <v>0</v>
      </c>
      <c r="G26" s="110">
        <f t="shared" si="7"/>
        <v>0</v>
      </c>
      <c r="H26" s="161"/>
    </row>
    <row r="27" spans="2:8" ht="20.100000000000001" customHeight="1" x14ac:dyDescent="0.25">
      <c r="B27" s="209" t="s">
        <v>42</v>
      </c>
      <c r="C27" s="210"/>
      <c r="D27" s="210"/>
      <c r="E27" s="211"/>
      <c r="F27" s="126">
        <f>MIN(10,SUM(F28+F32))</f>
        <v>0</v>
      </c>
      <c r="G27" s="127">
        <f>MIN(10,SUM(G28+G32))</f>
        <v>0</v>
      </c>
      <c r="H27" s="162"/>
    </row>
    <row r="28" spans="2:8" ht="20.100000000000001" customHeight="1" x14ac:dyDescent="0.25">
      <c r="B28" s="237" t="s">
        <v>43</v>
      </c>
      <c r="C28" s="238"/>
      <c r="D28" s="82" t="s">
        <v>58</v>
      </c>
      <c r="E28" s="132" t="s">
        <v>59</v>
      </c>
      <c r="F28" s="128">
        <f>SUM(F29:F31)</f>
        <v>0</v>
      </c>
      <c r="G28" s="129">
        <f>SUM(G29:G31)</f>
        <v>0</v>
      </c>
      <c r="H28" s="162"/>
    </row>
    <row r="29" spans="2:8" s="86" customFormat="1" ht="20.100000000000001" customHeight="1" x14ac:dyDescent="0.25">
      <c r="B29" s="207"/>
      <c r="C29" s="208"/>
      <c r="D29" s="85"/>
      <c r="E29" s="14"/>
      <c r="F29" s="130">
        <f>ROUND(IF(AND(B29&lt;&gt;"",E29&lt;&gt;""),D29*(4),0),3)</f>
        <v>0</v>
      </c>
      <c r="G29" s="110">
        <f>F29</f>
        <v>0</v>
      </c>
      <c r="H29" s="161"/>
    </row>
    <row r="30" spans="2:8" s="86" customFormat="1" ht="20.100000000000001" customHeight="1" x14ac:dyDescent="0.25">
      <c r="B30" s="207"/>
      <c r="C30" s="208"/>
      <c r="D30" s="85"/>
      <c r="E30" s="14"/>
      <c r="F30" s="130">
        <f t="shared" ref="F30:F31" si="8">ROUND(IF(AND(B30&lt;&gt;"",E30&lt;&gt;""),D30*(4),0),3)</f>
        <v>0</v>
      </c>
      <c r="G30" s="110">
        <f t="shared" ref="G30:G31" si="9">F30</f>
        <v>0</v>
      </c>
      <c r="H30" s="161"/>
    </row>
    <row r="31" spans="2:8" s="86" customFormat="1" ht="20.100000000000001" customHeight="1" x14ac:dyDescent="0.25">
      <c r="B31" s="207"/>
      <c r="C31" s="208"/>
      <c r="D31" s="85"/>
      <c r="E31" s="14"/>
      <c r="F31" s="130">
        <f t="shared" si="8"/>
        <v>0</v>
      </c>
      <c r="G31" s="110">
        <f t="shared" si="9"/>
        <v>0</v>
      </c>
      <c r="H31" s="161"/>
    </row>
    <row r="32" spans="2:8" ht="20.100000000000001" customHeight="1" x14ac:dyDescent="0.25">
      <c r="B32" s="237" t="s">
        <v>44</v>
      </c>
      <c r="C32" s="238"/>
      <c r="D32" s="82" t="s">
        <v>58</v>
      </c>
      <c r="E32" s="132" t="s">
        <v>59</v>
      </c>
      <c r="F32" s="128">
        <f>SUM(F33:F35)</f>
        <v>0</v>
      </c>
      <c r="G32" s="129">
        <f>SUM(G33:G35)</f>
        <v>0</v>
      </c>
      <c r="H32" s="162"/>
    </row>
    <row r="33" spans="2:8" s="86" customFormat="1" ht="20.100000000000001" customHeight="1" x14ac:dyDescent="0.25">
      <c r="B33" s="207"/>
      <c r="C33" s="208"/>
      <c r="D33" s="85"/>
      <c r="E33" s="14"/>
      <c r="F33" s="130">
        <f>ROUND(IF(AND(B33&lt;&gt;"",E33&lt;&gt;""),D33*(2),0),3)</f>
        <v>0</v>
      </c>
      <c r="G33" s="110">
        <f>F33</f>
        <v>0</v>
      </c>
      <c r="H33" s="161"/>
    </row>
    <row r="34" spans="2:8" s="86" customFormat="1" ht="20.100000000000001" customHeight="1" x14ac:dyDescent="0.25">
      <c r="B34" s="207"/>
      <c r="C34" s="208"/>
      <c r="D34" s="85"/>
      <c r="E34" s="14"/>
      <c r="F34" s="130">
        <f t="shared" ref="F34:F35" si="10">ROUND(IF(AND(B34&lt;&gt;"",E34&lt;&gt;""),D34*(2),0),3)</f>
        <v>0</v>
      </c>
      <c r="G34" s="110">
        <f t="shared" ref="G34:G35" si="11">F34</f>
        <v>0</v>
      </c>
      <c r="H34" s="161"/>
    </row>
    <row r="35" spans="2:8" s="86" customFormat="1" ht="20.100000000000001" customHeight="1" thickBot="1" x14ac:dyDescent="0.3">
      <c r="B35" s="240"/>
      <c r="C35" s="241"/>
      <c r="D35" s="87"/>
      <c r="E35" s="15"/>
      <c r="F35" s="131">
        <f t="shared" si="10"/>
        <v>0</v>
      </c>
      <c r="G35" s="110">
        <f t="shared" si="11"/>
        <v>0</v>
      </c>
      <c r="H35" s="161"/>
    </row>
    <row r="36" spans="2:8" ht="30" customHeight="1" thickBot="1" x14ac:dyDescent="0.35">
      <c r="B36" s="223" t="s">
        <v>146</v>
      </c>
      <c r="C36" s="224"/>
      <c r="D36" s="224"/>
      <c r="E36" s="225"/>
      <c r="H36" s="162"/>
    </row>
    <row r="37" spans="2:8" ht="30" customHeight="1" x14ac:dyDescent="0.3">
      <c r="B37" s="226"/>
      <c r="C37" s="227"/>
      <c r="D37" s="227"/>
      <c r="E37" s="228"/>
      <c r="H37" s="162"/>
    </row>
    <row r="38" spans="2:8" ht="30" customHeight="1" x14ac:dyDescent="0.3">
      <c r="B38" s="229"/>
      <c r="C38" s="230"/>
      <c r="D38" s="230"/>
      <c r="E38" s="231"/>
    </row>
    <row r="39" spans="2:8" ht="30" customHeight="1" thickBot="1" x14ac:dyDescent="0.35">
      <c r="B39" s="232"/>
      <c r="C39" s="233"/>
      <c r="D39" s="233"/>
      <c r="E39" s="234"/>
    </row>
  </sheetData>
  <sheetProtection algorithmName="SHA-512" hashValue="sefTALgwfGWrt0YhNoiALDktm/ospTGMC1qCfDAzTxJxhsQvTF59U2eq5TuEJVdid7aLyFErfwGz+PHFYKdOCg==" saltValue="z+4PvML11M8jkkSeS2iLxQ==" spinCount="100000" sheet="1" objects="1" scenarios="1" insertRows="0" deleteRows="0" selectLockedCells="1"/>
  <mergeCells count="36">
    <mergeCell ref="B36:E36"/>
    <mergeCell ref="B37:E39"/>
    <mergeCell ref="B22:C22"/>
    <mergeCell ref="B25:C25"/>
    <mergeCell ref="B7:C7"/>
    <mergeCell ref="B28:C28"/>
    <mergeCell ref="B32:C32"/>
    <mergeCell ref="B11:C11"/>
    <mergeCell ref="B15:C15"/>
    <mergeCell ref="B19:C19"/>
    <mergeCell ref="B23:C23"/>
    <mergeCell ref="B8:C8"/>
    <mergeCell ref="B9:C9"/>
    <mergeCell ref="B31:C31"/>
    <mergeCell ref="B26:C26"/>
    <mergeCell ref="B35:C35"/>
    <mergeCell ref="F2:F4"/>
    <mergeCell ref="C4:C5"/>
    <mergeCell ref="D4:E4"/>
    <mergeCell ref="G2:G5"/>
    <mergeCell ref="H2:H5"/>
    <mergeCell ref="B10:E10"/>
    <mergeCell ref="B27:E27"/>
    <mergeCell ref="B21:C21"/>
    <mergeCell ref="B13:C13"/>
    <mergeCell ref="B14:C14"/>
    <mergeCell ref="B16:C16"/>
    <mergeCell ref="B17:C17"/>
    <mergeCell ref="B18:C18"/>
    <mergeCell ref="B12:C12"/>
    <mergeCell ref="B29:C29"/>
    <mergeCell ref="B30:C30"/>
    <mergeCell ref="B33:C33"/>
    <mergeCell ref="B34:C34"/>
    <mergeCell ref="B20:C20"/>
    <mergeCell ref="B24:C24"/>
  </mergeCells>
  <dataValidations count="2">
    <dataValidation type="list" allowBlank="1" showInputMessage="1" showErrorMessage="1" sqref="D7:D9">
      <formula1>SI_NO</formula1>
    </dataValidation>
    <dataValidation type="whole" allowBlank="1" showInputMessage="1" showErrorMessage="1" errorTitle="Corrija el dato" error="Por favor, introduzca un número entero" sqref="D12:D14 D16:D18 D20:D22 D24:D26 D33:D35 D29:D31">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8"/>
  <sheetViews>
    <sheetView topLeftCell="A57" workbookViewId="0">
      <selection activeCell="B66" sqref="B66:K68"/>
    </sheetView>
  </sheetViews>
  <sheetFormatPr baseColWidth="10" defaultColWidth="9.140625" defaultRowHeight="30" customHeight="1" x14ac:dyDescent="0.25"/>
  <cols>
    <col min="1" max="1" width="1.5703125" style="70" customWidth="1"/>
    <col min="2" max="2" width="40" style="83" customWidth="1"/>
    <col min="3" max="3" width="12" style="70" customWidth="1"/>
    <col min="4" max="4" width="14.85546875" style="70" customWidth="1"/>
    <col min="5" max="5" width="14.5703125" style="70" customWidth="1"/>
    <col min="6" max="6" width="26.85546875" style="70" customWidth="1"/>
    <col min="7" max="7" width="14" style="70" customWidth="1"/>
    <col min="8" max="8" width="13.5703125" style="70" customWidth="1"/>
    <col min="9" max="9" width="23.140625" style="70" customWidth="1"/>
    <col min="10" max="10" width="12.28515625" style="70" customWidth="1"/>
    <col min="11" max="11" width="16.140625" style="70" customWidth="1"/>
    <col min="12" max="12" width="14.5703125" style="70" hidden="1" customWidth="1"/>
    <col min="13" max="14" width="14.140625" style="70" hidden="1" customWidth="1"/>
    <col min="15" max="15" width="18.42578125" style="70" hidden="1" customWidth="1"/>
    <col min="16" max="16384" width="9.140625" style="70"/>
  </cols>
  <sheetData>
    <row r="1" spans="2:15" ht="11.25" customHeight="1" thickBot="1" x14ac:dyDescent="0.3">
      <c r="B1" s="70"/>
    </row>
    <row r="2" spans="2:15" ht="30" customHeight="1" x14ac:dyDescent="0.3">
      <c r="B2" s="72"/>
      <c r="C2" s="278" t="s">
        <v>0</v>
      </c>
      <c r="D2" s="278"/>
      <c r="E2" s="278"/>
      <c r="F2" s="278"/>
      <c r="G2" s="278"/>
      <c r="H2" s="278"/>
      <c r="I2" s="278"/>
      <c r="J2" s="278"/>
      <c r="K2" s="279"/>
      <c r="L2" s="291" t="s">
        <v>134</v>
      </c>
      <c r="M2" s="220" t="s">
        <v>135</v>
      </c>
      <c r="N2" s="220" t="s">
        <v>136</v>
      </c>
      <c r="O2" s="220" t="s">
        <v>147</v>
      </c>
    </row>
    <row r="3" spans="2:15" ht="18.75" customHeight="1" x14ac:dyDescent="0.25">
      <c r="B3" s="75"/>
      <c r="C3" s="280" t="s">
        <v>125</v>
      </c>
      <c r="D3" s="280"/>
      <c r="E3" s="280"/>
      <c r="F3" s="280"/>
      <c r="G3" s="280"/>
      <c r="H3" s="280"/>
      <c r="I3" s="280"/>
      <c r="J3" s="280"/>
      <c r="K3" s="281"/>
      <c r="L3" s="292"/>
      <c r="M3" s="221"/>
      <c r="N3" s="221"/>
      <c r="O3" s="221"/>
    </row>
    <row r="4" spans="2:15" ht="17.25" customHeight="1" x14ac:dyDescent="0.3">
      <c r="B4" s="75"/>
      <c r="C4" s="282" t="str">
        <f>CONCATENATE(IF(SOL_NOMBRE&lt;&gt;"",UPPER(SOL_NOMBRE),"")," ",UPPER(SOL_APELLIDOS),IF(SOL_NIF&lt;&gt;"", CONCATENATE(" ( ",    SOL_NIF," ) "),""))</f>
        <v xml:space="preserve"> </v>
      </c>
      <c r="D4" s="282"/>
      <c r="E4" s="282"/>
      <c r="F4" s="282"/>
      <c r="G4" s="282"/>
      <c r="H4" s="152"/>
      <c r="I4" s="153" t="str">
        <f>IF( AND(SOL_FECHA_INI&lt;&gt;"",SOL_FECHA_FIN&lt;&gt;""),"Intervalo de fechas evaluable","")</f>
        <v/>
      </c>
      <c r="J4" s="153"/>
      <c r="K4" s="154"/>
      <c r="L4" s="292"/>
      <c r="M4" s="221"/>
      <c r="N4" s="221"/>
      <c r="O4" s="221"/>
    </row>
    <row r="5" spans="2:15" ht="15.75" customHeight="1" thickBot="1" x14ac:dyDescent="0.35">
      <c r="B5" s="75"/>
      <c r="C5" s="283"/>
      <c r="D5" s="283"/>
      <c r="E5" s="283"/>
      <c r="F5" s="283"/>
      <c r="G5" s="283"/>
      <c r="H5" s="155"/>
      <c r="I5" s="156" t="str">
        <f>IF(ISBLANK(SOL_FECHA_INI),"",SOL_FECHA_INI)</f>
        <v/>
      </c>
      <c r="J5" s="156" t="str">
        <f>IF(ISBLANK(SOL_FECHA_FIN),"",SOL_FECHA_FIN+365)</f>
        <v/>
      </c>
      <c r="K5" s="157"/>
      <c r="L5" s="90" t="s">
        <v>128</v>
      </c>
      <c r="M5" s="222"/>
      <c r="N5" s="222"/>
      <c r="O5" s="222"/>
    </row>
    <row r="6" spans="2:15" s="81" customFormat="1" ht="38.25" customHeight="1" thickBot="1" x14ac:dyDescent="0.3">
      <c r="B6" s="91" t="s">
        <v>10</v>
      </c>
      <c r="C6" s="92"/>
      <c r="D6" s="92"/>
      <c r="E6" s="92"/>
      <c r="F6" s="92"/>
      <c r="G6" s="92"/>
      <c r="H6" s="92"/>
      <c r="I6" s="92"/>
      <c r="J6" s="92"/>
      <c r="K6" s="93"/>
      <c r="L6" s="168">
        <f>SUM(L7+L36+L47+L54)</f>
        <v>0</v>
      </c>
      <c r="M6" s="94">
        <f>SUM(M7+M36+M47+M54)</f>
        <v>0</v>
      </c>
      <c r="N6" s="95">
        <f>N7+N36+N47+N54</f>
        <v>0</v>
      </c>
      <c r="O6" s="167"/>
    </row>
    <row r="7" spans="2:15" s="81" customFormat="1" ht="43.5" customHeight="1" thickBot="1" x14ac:dyDescent="0.3">
      <c r="B7" s="267" t="s">
        <v>93</v>
      </c>
      <c r="C7" s="268"/>
      <c r="D7" s="268"/>
      <c r="E7" s="268"/>
      <c r="F7" s="268"/>
      <c r="G7" s="268"/>
      <c r="H7" s="268"/>
      <c r="I7" s="268"/>
      <c r="J7" s="268"/>
      <c r="K7" s="269"/>
      <c r="L7" s="119">
        <f>SUM(L8+L15+L22)</f>
        <v>0</v>
      </c>
      <c r="M7" s="169">
        <f>SUM(M8+M15+M22)</f>
        <v>0</v>
      </c>
      <c r="N7" s="96">
        <f>M7*O7</f>
        <v>0</v>
      </c>
      <c r="O7" s="108">
        <v>1</v>
      </c>
    </row>
    <row r="8" spans="2:15" s="81" customFormat="1" ht="21" customHeight="1" x14ac:dyDescent="0.25">
      <c r="B8" s="252" t="s">
        <v>80</v>
      </c>
      <c r="C8" s="253"/>
      <c r="D8" s="253"/>
      <c r="E8" s="253"/>
      <c r="F8" s="253"/>
      <c r="G8" s="253"/>
      <c r="H8" s="253"/>
      <c r="I8" s="253"/>
      <c r="J8" s="253"/>
      <c r="K8" s="254"/>
      <c r="L8" s="290">
        <f>SUM(L10:L14)</f>
        <v>0</v>
      </c>
      <c r="M8" s="290">
        <f>SUM(M10:M14)</f>
        <v>0</v>
      </c>
      <c r="N8" s="284" t="s">
        <v>145</v>
      </c>
      <c r="O8" s="285"/>
    </row>
    <row r="9" spans="2:15" ht="27.75" customHeight="1" x14ac:dyDescent="0.25">
      <c r="B9" s="248" t="s">
        <v>11</v>
      </c>
      <c r="C9" s="249"/>
      <c r="D9" s="249"/>
      <c r="E9" s="249"/>
      <c r="F9" s="249"/>
      <c r="G9" s="249"/>
      <c r="H9" s="249" t="s">
        <v>15</v>
      </c>
      <c r="I9" s="249"/>
      <c r="J9" s="98" t="s">
        <v>12</v>
      </c>
      <c r="K9" s="104" t="s">
        <v>13</v>
      </c>
      <c r="L9" s="290"/>
      <c r="M9" s="290"/>
      <c r="N9" s="286"/>
      <c r="O9" s="287"/>
    </row>
    <row r="10" spans="2:15" s="86" customFormat="1" ht="20.100000000000001" customHeight="1" x14ac:dyDescent="0.25">
      <c r="B10" s="242"/>
      <c r="C10" s="243"/>
      <c r="D10" s="243"/>
      <c r="E10" s="243"/>
      <c r="F10" s="243"/>
      <c r="G10" s="244"/>
      <c r="H10" s="245"/>
      <c r="I10" s="244"/>
      <c r="J10" s="63"/>
      <c r="K10" s="14"/>
      <c r="L10" s="109">
        <f>IF(AND(B10&lt;&gt;"",K10&lt;&gt;""),0.5,0)</f>
        <v>0</v>
      </c>
      <c r="M10" s="110">
        <f>L10</f>
        <v>0</v>
      </c>
      <c r="N10" s="288"/>
      <c r="O10" s="289"/>
    </row>
    <row r="11" spans="2:15" s="86" customFormat="1" ht="20.100000000000001" customHeight="1" x14ac:dyDescent="0.25">
      <c r="B11" s="242"/>
      <c r="C11" s="243"/>
      <c r="D11" s="243"/>
      <c r="E11" s="243"/>
      <c r="F11" s="243"/>
      <c r="G11" s="244"/>
      <c r="H11" s="245"/>
      <c r="I11" s="244"/>
      <c r="J11" s="63"/>
      <c r="K11" s="14"/>
      <c r="L11" s="109">
        <f t="shared" ref="L11" si="0">IF(AND(B11&lt;&gt;"",K11&lt;&gt;""),0.5,0)</f>
        <v>0</v>
      </c>
      <c r="M11" s="110">
        <f t="shared" ref="M11" si="1">L11</f>
        <v>0</v>
      </c>
      <c r="N11" s="288"/>
      <c r="O11" s="289"/>
    </row>
    <row r="12" spans="2:15" s="86" customFormat="1" ht="20.100000000000001" customHeight="1" x14ac:dyDescent="0.25">
      <c r="B12" s="242"/>
      <c r="C12" s="243"/>
      <c r="D12" s="243"/>
      <c r="E12" s="243"/>
      <c r="F12" s="243"/>
      <c r="G12" s="244"/>
      <c r="H12" s="245"/>
      <c r="I12" s="244"/>
      <c r="J12" s="63"/>
      <c r="K12" s="14"/>
      <c r="L12" s="109">
        <f t="shared" ref="L12" si="2">IF(AND(B12&lt;&gt;"",K12&lt;&gt;""),0.5,0)</f>
        <v>0</v>
      </c>
      <c r="M12" s="110">
        <f t="shared" ref="M12" si="3">L12</f>
        <v>0</v>
      </c>
      <c r="N12" s="288"/>
      <c r="O12" s="289"/>
    </row>
    <row r="13" spans="2:15" s="86" customFormat="1" ht="20.100000000000001" customHeight="1" x14ac:dyDescent="0.25">
      <c r="B13" s="242"/>
      <c r="C13" s="243"/>
      <c r="D13" s="243"/>
      <c r="E13" s="243"/>
      <c r="F13" s="243"/>
      <c r="G13" s="244"/>
      <c r="H13" s="245"/>
      <c r="I13" s="244"/>
      <c r="J13" s="63"/>
      <c r="K13" s="14"/>
      <c r="L13" s="109">
        <f t="shared" ref="L13" si="4">IF(AND(B13&lt;&gt;"",K13&lt;&gt;""),0.5,0)</f>
        <v>0</v>
      </c>
      <c r="M13" s="110">
        <f t="shared" ref="M13:M14" si="5">L13</f>
        <v>0</v>
      </c>
      <c r="N13" s="288"/>
      <c r="O13" s="289"/>
    </row>
    <row r="14" spans="2:15" s="86" customFormat="1" ht="20.100000000000001" customHeight="1" thickBot="1" x14ac:dyDescent="0.3">
      <c r="B14" s="242"/>
      <c r="C14" s="243"/>
      <c r="D14" s="243"/>
      <c r="E14" s="243"/>
      <c r="F14" s="243"/>
      <c r="G14" s="244"/>
      <c r="H14" s="245"/>
      <c r="I14" s="244"/>
      <c r="J14" s="63"/>
      <c r="K14" s="65"/>
      <c r="L14" s="109">
        <f t="shared" ref="L14" si="6">IF(AND(B14&lt;&gt;"",K14&lt;&gt;""),0.5,0)</f>
        <v>0</v>
      </c>
      <c r="M14" s="110">
        <f t="shared" si="5"/>
        <v>0</v>
      </c>
      <c r="N14" s="288"/>
      <c r="O14" s="289"/>
    </row>
    <row r="15" spans="2:15" s="81" customFormat="1" ht="23.25" customHeight="1" x14ac:dyDescent="0.25">
      <c r="B15" s="99" t="s">
        <v>60</v>
      </c>
      <c r="C15" s="100"/>
      <c r="D15" s="100"/>
      <c r="E15" s="100"/>
      <c r="F15" s="100"/>
      <c r="G15" s="100"/>
      <c r="H15" s="100"/>
      <c r="I15" s="100"/>
      <c r="J15" s="100"/>
      <c r="K15" s="101"/>
      <c r="L15" s="273">
        <f>SUM(L17:L21)</f>
        <v>0</v>
      </c>
      <c r="M15" s="273">
        <f>SUM(M17:M21)</f>
        <v>0</v>
      </c>
    </row>
    <row r="16" spans="2:15" ht="27.75" customHeight="1" x14ac:dyDescent="0.25">
      <c r="B16" s="248" t="s">
        <v>11</v>
      </c>
      <c r="C16" s="249"/>
      <c r="D16" s="249"/>
      <c r="E16" s="249"/>
      <c r="F16" s="249"/>
      <c r="G16" s="102" t="s">
        <v>14</v>
      </c>
      <c r="H16" s="249" t="s">
        <v>15</v>
      </c>
      <c r="I16" s="249"/>
      <c r="J16" s="98" t="s">
        <v>12</v>
      </c>
      <c r="K16" s="104" t="s">
        <v>13</v>
      </c>
      <c r="L16" s="251"/>
      <c r="M16" s="251"/>
    </row>
    <row r="17" spans="2:15" s="86" customFormat="1" ht="20.100000000000001" customHeight="1" x14ac:dyDescent="0.25">
      <c r="B17" s="242"/>
      <c r="C17" s="243"/>
      <c r="D17" s="243"/>
      <c r="E17" s="243"/>
      <c r="F17" s="244"/>
      <c r="G17" s="175"/>
      <c r="H17" s="245"/>
      <c r="I17" s="244"/>
      <c r="J17" s="63"/>
      <c r="K17" s="14"/>
      <c r="L17" s="109">
        <f>IF(AND(B17&lt;&gt;"",K17&lt;&gt;""),0.1,0)</f>
        <v>0</v>
      </c>
      <c r="M17" s="110">
        <f>L17</f>
        <v>0</v>
      </c>
      <c r="N17" s="288"/>
      <c r="O17" s="289"/>
    </row>
    <row r="18" spans="2:15" s="86" customFormat="1" ht="20.100000000000001" customHeight="1" x14ac:dyDescent="0.25">
      <c r="B18" s="242"/>
      <c r="C18" s="243"/>
      <c r="D18" s="243"/>
      <c r="E18" s="243"/>
      <c r="F18" s="244"/>
      <c r="G18" s="175"/>
      <c r="H18" s="245"/>
      <c r="I18" s="244"/>
      <c r="J18" s="63"/>
      <c r="K18" s="14"/>
      <c r="L18" s="109">
        <f t="shared" ref="L18" si="7">IF(AND(B18&lt;&gt;"",K18&lt;&gt;""),0.1,0)</f>
        <v>0</v>
      </c>
      <c r="M18" s="110">
        <f t="shared" ref="M18" si="8">L18</f>
        <v>0</v>
      </c>
      <c r="N18" s="288"/>
      <c r="O18" s="289"/>
    </row>
    <row r="19" spans="2:15" s="86" customFormat="1" ht="20.100000000000001" customHeight="1" x14ac:dyDescent="0.25">
      <c r="B19" s="242"/>
      <c r="C19" s="243"/>
      <c r="D19" s="243"/>
      <c r="E19" s="243"/>
      <c r="F19" s="244"/>
      <c r="G19" s="175"/>
      <c r="H19" s="245"/>
      <c r="I19" s="244"/>
      <c r="J19" s="63"/>
      <c r="K19" s="14"/>
      <c r="L19" s="109">
        <f t="shared" ref="L19" si="9">IF(AND(B19&lt;&gt;"",K19&lt;&gt;""),0.1,0)</f>
        <v>0</v>
      </c>
      <c r="M19" s="110">
        <f t="shared" ref="M19" si="10">L19</f>
        <v>0</v>
      </c>
      <c r="N19" s="288"/>
      <c r="O19" s="289"/>
    </row>
    <row r="20" spans="2:15" s="86" customFormat="1" ht="20.100000000000001" customHeight="1" x14ac:dyDescent="0.25">
      <c r="B20" s="242"/>
      <c r="C20" s="243"/>
      <c r="D20" s="243"/>
      <c r="E20" s="243"/>
      <c r="F20" s="244"/>
      <c r="G20" s="175"/>
      <c r="H20" s="245"/>
      <c r="I20" s="244"/>
      <c r="J20" s="63"/>
      <c r="K20" s="14"/>
      <c r="L20" s="109">
        <f t="shared" ref="L20:L21" si="11">IF(AND(B20&lt;&gt;"",K20&lt;&gt;""),0.1,0)</f>
        <v>0</v>
      </c>
      <c r="M20" s="110">
        <f t="shared" ref="M20:M21" si="12">L20</f>
        <v>0</v>
      </c>
      <c r="N20" s="288"/>
      <c r="O20" s="289"/>
    </row>
    <row r="21" spans="2:15" s="86" customFormat="1" ht="20.100000000000001" customHeight="1" thickBot="1" x14ac:dyDescent="0.3">
      <c r="B21" s="242"/>
      <c r="C21" s="243"/>
      <c r="D21" s="243"/>
      <c r="E21" s="243"/>
      <c r="F21" s="244"/>
      <c r="G21" s="175"/>
      <c r="H21" s="245"/>
      <c r="I21" s="244"/>
      <c r="J21" s="63"/>
      <c r="K21" s="14"/>
      <c r="L21" s="109">
        <f t="shared" si="11"/>
        <v>0</v>
      </c>
      <c r="M21" s="110">
        <f t="shared" si="12"/>
        <v>0</v>
      </c>
      <c r="N21" s="288"/>
      <c r="O21" s="289"/>
    </row>
    <row r="22" spans="2:15" s="103" customFormat="1" ht="64.5" customHeight="1" x14ac:dyDescent="0.25">
      <c r="B22" s="252" t="s">
        <v>133</v>
      </c>
      <c r="C22" s="253"/>
      <c r="D22" s="253"/>
      <c r="E22" s="253"/>
      <c r="F22" s="253"/>
      <c r="G22" s="253"/>
      <c r="H22" s="253"/>
      <c r="I22" s="253"/>
      <c r="J22" s="253"/>
      <c r="K22" s="254"/>
      <c r="L22" s="273">
        <f>SUM(L24:L35)</f>
        <v>0</v>
      </c>
      <c r="M22" s="273">
        <f>SUM(M24:M35)</f>
        <v>0</v>
      </c>
    </row>
    <row r="23" spans="2:15" ht="27.75" customHeight="1" x14ac:dyDescent="0.25">
      <c r="B23" s="248" t="s">
        <v>11</v>
      </c>
      <c r="C23" s="249"/>
      <c r="D23" s="249"/>
      <c r="E23" s="249"/>
      <c r="F23" s="98" t="s">
        <v>95</v>
      </c>
      <c r="G23" s="249" t="s">
        <v>113</v>
      </c>
      <c r="H23" s="249"/>
      <c r="I23" s="102" t="s">
        <v>15</v>
      </c>
      <c r="J23" s="102" t="s">
        <v>12</v>
      </c>
      <c r="K23" s="104" t="s">
        <v>13</v>
      </c>
      <c r="L23" s="251"/>
      <c r="M23" s="251"/>
    </row>
    <row r="24" spans="2:15" s="86" customFormat="1" ht="20.100000000000001" customHeight="1" x14ac:dyDescent="0.25">
      <c r="B24" s="247"/>
      <c r="C24" s="246"/>
      <c r="D24" s="246"/>
      <c r="E24" s="246"/>
      <c r="F24" s="21"/>
      <c r="G24" s="246"/>
      <c r="H24" s="246"/>
      <c r="I24" s="175"/>
      <c r="J24" s="21"/>
      <c r="K24" s="14"/>
      <c r="L24" s="109">
        <f>ROUND(IF(OR(B24="",K24=""),0,(VLOOKUP(F24,MCUARTILES_ARTICULOS,2,FALSE)/VLOOKUP(G24,MPOSICION_AUTOR,2,FALSE))),3)</f>
        <v>0</v>
      </c>
      <c r="M24" s="110">
        <f>L24</f>
        <v>0</v>
      </c>
      <c r="N24" s="288"/>
      <c r="O24" s="289"/>
    </row>
    <row r="25" spans="2:15" s="86" customFormat="1" ht="20.100000000000001" customHeight="1" x14ac:dyDescent="0.25">
      <c r="B25" s="247"/>
      <c r="C25" s="246"/>
      <c r="D25" s="246"/>
      <c r="E25" s="246"/>
      <c r="F25" s="21"/>
      <c r="G25" s="246"/>
      <c r="H25" s="246"/>
      <c r="I25" s="175"/>
      <c r="J25" s="21"/>
      <c r="K25" s="14"/>
      <c r="L25" s="109">
        <f t="shared" ref="L25:L34" si="13">ROUND(IF(OR(B25="",K25=""),0,(VLOOKUP(F25,MCUARTILES_ARTICULOS,2,FALSE)/VLOOKUP(G25,MPOSICION_AUTOR,2,FALSE))),3)</f>
        <v>0</v>
      </c>
      <c r="M25" s="110">
        <f t="shared" ref="M25:M35" si="14">L25</f>
        <v>0</v>
      </c>
      <c r="N25" s="288"/>
      <c r="O25" s="289"/>
    </row>
    <row r="26" spans="2:15" s="86" customFormat="1" ht="20.100000000000001" customHeight="1" x14ac:dyDescent="0.25">
      <c r="B26" s="247"/>
      <c r="C26" s="246"/>
      <c r="D26" s="246"/>
      <c r="E26" s="246"/>
      <c r="F26" s="21"/>
      <c r="G26" s="246"/>
      <c r="H26" s="246"/>
      <c r="I26" s="175"/>
      <c r="J26" s="21"/>
      <c r="K26" s="14"/>
      <c r="L26" s="109">
        <f t="shared" si="13"/>
        <v>0</v>
      </c>
      <c r="M26" s="110">
        <f t="shared" si="14"/>
        <v>0</v>
      </c>
      <c r="N26" s="288"/>
      <c r="O26" s="289"/>
    </row>
    <row r="27" spans="2:15" s="86" customFormat="1" ht="20.100000000000001" customHeight="1" x14ac:dyDescent="0.25">
      <c r="B27" s="247"/>
      <c r="C27" s="246"/>
      <c r="D27" s="246"/>
      <c r="E27" s="246"/>
      <c r="F27" s="21"/>
      <c r="G27" s="246"/>
      <c r="H27" s="246"/>
      <c r="I27" s="175"/>
      <c r="J27" s="21"/>
      <c r="K27" s="14"/>
      <c r="L27" s="109">
        <f t="shared" si="13"/>
        <v>0</v>
      </c>
      <c r="M27" s="110">
        <f t="shared" si="14"/>
        <v>0</v>
      </c>
      <c r="N27" s="288"/>
      <c r="O27" s="289"/>
    </row>
    <row r="28" spans="2:15" s="86" customFormat="1" ht="20.100000000000001" customHeight="1" x14ac:dyDescent="0.25">
      <c r="B28" s="247"/>
      <c r="C28" s="246"/>
      <c r="D28" s="246"/>
      <c r="E28" s="246"/>
      <c r="F28" s="21"/>
      <c r="G28" s="246"/>
      <c r="H28" s="246"/>
      <c r="I28" s="175"/>
      <c r="J28" s="21"/>
      <c r="K28" s="14"/>
      <c r="L28" s="109">
        <f t="shared" si="13"/>
        <v>0</v>
      </c>
      <c r="M28" s="110">
        <f t="shared" si="14"/>
        <v>0</v>
      </c>
      <c r="N28" s="288"/>
      <c r="O28" s="289"/>
    </row>
    <row r="29" spans="2:15" s="86" customFormat="1" ht="20.100000000000001" customHeight="1" x14ac:dyDescent="0.25">
      <c r="B29" s="247"/>
      <c r="C29" s="246"/>
      <c r="D29" s="246"/>
      <c r="E29" s="246"/>
      <c r="F29" s="21"/>
      <c r="G29" s="246"/>
      <c r="H29" s="246"/>
      <c r="I29" s="175"/>
      <c r="J29" s="21"/>
      <c r="K29" s="14"/>
      <c r="L29" s="109">
        <f t="shared" ref="L29:L31" si="15">ROUND(IF(OR(B29="",K29=""),0,(VLOOKUP(F29,MCUARTILES_ARTICULOS,2,FALSE)/VLOOKUP(G29,MPOSICION_AUTOR,2,FALSE))),3)</f>
        <v>0</v>
      </c>
      <c r="M29" s="110">
        <f t="shared" ref="M29:M31" si="16">L29</f>
        <v>0</v>
      </c>
      <c r="N29" s="288"/>
      <c r="O29" s="289"/>
    </row>
    <row r="30" spans="2:15" s="86" customFormat="1" ht="20.100000000000001" customHeight="1" x14ac:dyDescent="0.25">
      <c r="B30" s="247"/>
      <c r="C30" s="246"/>
      <c r="D30" s="246"/>
      <c r="E30" s="246"/>
      <c r="F30" s="21"/>
      <c r="G30" s="246"/>
      <c r="H30" s="246"/>
      <c r="I30" s="175"/>
      <c r="J30" s="21"/>
      <c r="K30" s="14"/>
      <c r="L30" s="109">
        <f t="shared" ref="L30" si="17">ROUND(IF(OR(B30="",K30=""),0,(VLOOKUP(F30,MCUARTILES_ARTICULOS,2,FALSE)/VLOOKUP(G30,MPOSICION_AUTOR,2,FALSE))),3)</f>
        <v>0</v>
      </c>
      <c r="M30" s="110">
        <f t="shared" ref="M30" si="18">L30</f>
        <v>0</v>
      </c>
      <c r="N30" s="288"/>
      <c r="O30" s="289"/>
    </row>
    <row r="31" spans="2:15" s="86" customFormat="1" ht="20.100000000000001" customHeight="1" x14ac:dyDescent="0.25">
      <c r="B31" s="247"/>
      <c r="C31" s="246"/>
      <c r="D31" s="246"/>
      <c r="E31" s="246"/>
      <c r="F31" s="21"/>
      <c r="G31" s="246"/>
      <c r="H31" s="246"/>
      <c r="I31" s="175"/>
      <c r="J31" s="21"/>
      <c r="K31" s="14"/>
      <c r="L31" s="109">
        <f t="shared" si="15"/>
        <v>0</v>
      </c>
      <c r="M31" s="110">
        <f t="shared" si="16"/>
        <v>0</v>
      </c>
      <c r="N31" s="288"/>
      <c r="O31" s="289"/>
    </row>
    <row r="32" spans="2:15" s="86" customFormat="1" ht="20.100000000000001" customHeight="1" x14ac:dyDescent="0.25">
      <c r="B32" s="247"/>
      <c r="C32" s="246"/>
      <c r="D32" s="246"/>
      <c r="E32" s="246"/>
      <c r="F32" s="21"/>
      <c r="G32" s="246"/>
      <c r="H32" s="246"/>
      <c r="I32" s="175"/>
      <c r="J32" s="21"/>
      <c r="K32" s="14"/>
      <c r="L32" s="109">
        <f t="shared" si="13"/>
        <v>0</v>
      </c>
      <c r="M32" s="110">
        <f t="shared" si="14"/>
        <v>0</v>
      </c>
      <c r="N32" s="288"/>
      <c r="O32" s="289"/>
    </row>
    <row r="33" spans="2:15" s="86" customFormat="1" ht="20.100000000000001" customHeight="1" x14ac:dyDescent="0.25">
      <c r="B33" s="247"/>
      <c r="C33" s="246"/>
      <c r="D33" s="246"/>
      <c r="E33" s="246"/>
      <c r="F33" s="21"/>
      <c r="G33" s="246"/>
      <c r="H33" s="246"/>
      <c r="I33" s="175"/>
      <c r="J33" s="21"/>
      <c r="K33" s="14"/>
      <c r="L33" s="109">
        <f t="shared" si="13"/>
        <v>0</v>
      </c>
      <c r="M33" s="110">
        <f t="shared" si="14"/>
        <v>0</v>
      </c>
      <c r="N33" s="288"/>
      <c r="O33" s="289"/>
    </row>
    <row r="34" spans="2:15" s="86" customFormat="1" ht="20.100000000000001" customHeight="1" x14ac:dyDescent="0.25">
      <c r="B34" s="247"/>
      <c r="C34" s="246"/>
      <c r="D34" s="246"/>
      <c r="E34" s="246"/>
      <c r="F34" s="21"/>
      <c r="G34" s="246"/>
      <c r="H34" s="246"/>
      <c r="I34" s="175"/>
      <c r="J34" s="21"/>
      <c r="K34" s="14"/>
      <c r="L34" s="109">
        <f t="shared" si="13"/>
        <v>0</v>
      </c>
      <c r="M34" s="110">
        <f t="shared" si="14"/>
        <v>0</v>
      </c>
      <c r="N34" s="288"/>
      <c r="O34" s="289"/>
    </row>
    <row r="35" spans="2:15" s="86" customFormat="1" ht="20.100000000000001" customHeight="1" thickBot="1" x14ac:dyDescent="0.3">
      <c r="B35" s="247"/>
      <c r="C35" s="246"/>
      <c r="D35" s="246"/>
      <c r="E35" s="246"/>
      <c r="F35" s="21"/>
      <c r="G35" s="246"/>
      <c r="H35" s="246"/>
      <c r="I35" s="175"/>
      <c r="J35" s="21"/>
      <c r="K35" s="14"/>
      <c r="L35" s="111">
        <f>ROUND(IF(OR(B35="",K35=""),0,(VLOOKUP(F35,MCUARTILES_ARTICULOS,2,FALSE)/VLOOKUP(G35,MPOSICION_AUTOR,2,FALSE))),3)</f>
        <v>0</v>
      </c>
      <c r="M35" s="110">
        <f t="shared" si="14"/>
        <v>0</v>
      </c>
      <c r="N35" s="288"/>
      <c r="O35" s="289"/>
    </row>
    <row r="36" spans="2:15" ht="42.75" customHeight="1" thickBot="1" x14ac:dyDescent="0.3">
      <c r="B36" s="264" t="s">
        <v>81</v>
      </c>
      <c r="C36" s="265"/>
      <c r="D36" s="265"/>
      <c r="E36" s="265"/>
      <c r="F36" s="265"/>
      <c r="G36" s="265"/>
      <c r="H36" s="265"/>
      <c r="I36" s="265"/>
      <c r="J36" s="265"/>
      <c r="K36" s="266"/>
      <c r="L36" s="119">
        <f>SUM(L37+L42)</f>
        <v>0</v>
      </c>
      <c r="M36" s="169">
        <f>SUM(M37+M42)</f>
        <v>0</v>
      </c>
      <c r="N36" s="96">
        <f>M36*O36</f>
        <v>0</v>
      </c>
      <c r="O36" s="108">
        <v>1</v>
      </c>
    </row>
    <row r="37" spans="2:15" s="81" customFormat="1" ht="23.25" customHeight="1" x14ac:dyDescent="0.25">
      <c r="B37" s="255" t="s">
        <v>82</v>
      </c>
      <c r="C37" s="256"/>
      <c r="D37" s="256"/>
      <c r="E37" s="256"/>
      <c r="F37" s="256"/>
      <c r="G37" s="105"/>
      <c r="H37" s="105"/>
      <c r="I37" s="105"/>
      <c r="J37" s="105"/>
      <c r="K37" s="107"/>
      <c r="L37" s="250">
        <f>SUM(L39:L41)</f>
        <v>0</v>
      </c>
      <c r="M37" s="250">
        <f>SUM(M39:M41)</f>
        <v>0</v>
      </c>
    </row>
    <row r="38" spans="2:15" ht="30" customHeight="1" x14ac:dyDescent="0.25">
      <c r="B38" s="248" t="s">
        <v>84</v>
      </c>
      <c r="C38" s="249"/>
      <c r="D38" s="249"/>
      <c r="E38" s="249"/>
      <c r="F38" s="249"/>
      <c r="G38" s="249" t="s">
        <v>126</v>
      </c>
      <c r="H38" s="249"/>
      <c r="I38" s="249"/>
      <c r="J38" s="102" t="s">
        <v>12</v>
      </c>
      <c r="K38" s="104" t="s">
        <v>13</v>
      </c>
      <c r="L38" s="251"/>
      <c r="M38" s="251"/>
    </row>
    <row r="39" spans="2:15" s="86" customFormat="1" ht="20.100000000000001" customHeight="1" x14ac:dyDescent="0.25">
      <c r="B39" s="257"/>
      <c r="C39" s="258"/>
      <c r="D39" s="258"/>
      <c r="E39" s="258"/>
      <c r="F39" s="259"/>
      <c r="G39" s="260"/>
      <c r="H39" s="258"/>
      <c r="I39" s="258"/>
      <c r="J39" s="64"/>
      <c r="K39" s="172"/>
      <c r="L39" s="109">
        <f>IF(AND(B39&lt;&gt;"",K39&lt;&gt;""),0.5,0)</f>
        <v>0</v>
      </c>
      <c r="M39" s="110">
        <f>L39</f>
        <v>0</v>
      </c>
      <c r="N39" s="288"/>
      <c r="O39" s="289"/>
    </row>
    <row r="40" spans="2:15" s="86" customFormat="1" ht="20.100000000000001" customHeight="1" x14ac:dyDescent="0.25">
      <c r="B40" s="257"/>
      <c r="C40" s="258"/>
      <c r="D40" s="258"/>
      <c r="E40" s="258"/>
      <c r="F40" s="259"/>
      <c r="G40" s="260"/>
      <c r="H40" s="258"/>
      <c r="I40" s="258"/>
      <c r="J40" s="64"/>
      <c r="K40" s="172"/>
      <c r="L40" s="109">
        <f t="shared" ref="L40:L41" si="19">IF(AND(B40&lt;&gt;"",K40&lt;&gt;""),0.5,0)</f>
        <v>0</v>
      </c>
      <c r="M40" s="110">
        <f t="shared" ref="M40:M41" si="20">L40</f>
        <v>0</v>
      </c>
      <c r="N40" s="288"/>
      <c r="O40" s="289"/>
    </row>
    <row r="41" spans="2:15" s="86" customFormat="1" ht="20.100000000000001" customHeight="1" thickBot="1" x14ac:dyDescent="0.3">
      <c r="B41" s="257"/>
      <c r="C41" s="258"/>
      <c r="D41" s="258"/>
      <c r="E41" s="258"/>
      <c r="F41" s="259"/>
      <c r="G41" s="260"/>
      <c r="H41" s="258"/>
      <c r="I41" s="258"/>
      <c r="J41" s="64"/>
      <c r="K41" s="172"/>
      <c r="L41" s="109">
        <f t="shared" si="19"/>
        <v>0</v>
      </c>
      <c r="M41" s="110">
        <f t="shared" si="20"/>
        <v>0</v>
      </c>
      <c r="N41" s="288"/>
      <c r="O41" s="289"/>
    </row>
    <row r="42" spans="2:15" s="81" customFormat="1" ht="23.25" customHeight="1" x14ac:dyDescent="0.25">
      <c r="B42" s="99" t="s">
        <v>83</v>
      </c>
      <c r="C42" s="100"/>
      <c r="D42" s="100"/>
      <c r="E42" s="100"/>
      <c r="F42" s="100"/>
      <c r="G42" s="100"/>
      <c r="H42" s="100"/>
      <c r="I42" s="100"/>
      <c r="J42" s="100"/>
      <c r="K42" s="101"/>
      <c r="L42" s="273">
        <f>SUM(L44:L46)</f>
        <v>0</v>
      </c>
      <c r="M42" s="273">
        <f>SUM(M44:M46)</f>
        <v>0</v>
      </c>
    </row>
    <row r="43" spans="2:15" ht="30" customHeight="1" x14ac:dyDescent="0.25">
      <c r="B43" s="248" t="s">
        <v>84</v>
      </c>
      <c r="C43" s="249"/>
      <c r="D43" s="249"/>
      <c r="E43" s="249"/>
      <c r="F43" s="249"/>
      <c r="G43" s="249" t="s">
        <v>126</v>
      </c>
      <c r="H43" s="249"/>
      <c r="I43" s="249"/>
      <c r="J43" s="102" t="s">
        <v>12</v>
      </c>
      <c r="K43" s="104" t="s">
        <v>13</v>
      </c>
      <c r="L43" s="251"/>
      <c r="M43" s="251">
        <f t="shared" ref="M43" si="21">L43*COEFNORM</f>
        <v>0</v>
      </c>
    </row>
    <row r="44" spans="2:15" s="86" customFormat="1" ht="20.100000000000001" customHeight="1" x14ac:dyDescent="0.25">
      <c r="B44" s="257"/>
      <c r="C44" s="258"/>
      <c r="D44" s="258"/>
      <c r="E44" s="258"/>
      <c r="F44" s="259"/>
      <c r="G44" s="260"/>
      <c r="H44" s="258"/>
      <c r="I44" s="258"/>
      <c r="J44" s="64"/>
      <c r="K44" s="172"/>
      <c r="L44" s="109">
        <f>IF(AND(B44&lt;&gt;"",K44&lt;&gt;""),0.2,0)</f>
        <v>0</v>
      </c>
      <c r="M44" s="110">
        <f>L44</f>
        <v>0</v>
      </c>
      <c r="N44" s="288"/>
      <c r="O44" s="289"/>
    </row>
    <row r="45" spans="2:15" s="86" customFormat="1" ht="20.100000000000001" customHeight="1" x14ac:dyDescent="0.25">
      <c r="B45" s="257"/>
      <c r="C45" s="258"/>
      <c r="D45" s="258"/>
      <c r="E45" s="258"/>
      <c r="F45" s="259"/>
      <c r="G45" s="260"/>
      <c r="H45" s="258"/>
      <c r="I45" s="258"/>
      <c r="J45" s="64"/>
      <c r="K45" s="172"/>
      <c r="L45" s="109">
        <f t="shared" ref="L45:L46" si="22">IF(AND(B45&lt;&gt;"",K45&lt;&gt;""),0.2,0)</f>
        <v>0</v>
      </c>
      <c r="M45" s="110">
        <f t="shared" ref="M45:M46" si="23">L45</f>
        <v>0</v>
      </c>
      <c r="N45" s="288"/>
      <c r="O45" s="289"/>
    </row>
    <row r="46" spans="2:15" s="86" customFormat="1" ht="20.100000000000001" customHeight="1" thickBot="1" x14ac:dyDescent="0.3">
      <c r="B46" s="257"/>
      <c r="C46" s="258"/>
      <c r="D46" s="258"/>
      <c r="E46" s="258"/>
      <c r="F46" s="259"/>
      <c r="G46" s="260"/>
      <c r="H46" s="258"/>
      <c r="I46" s="258"/>
      <c r="J46" s="64"/>
      <c r="K46" s="172"/>
      <c r="L46" s="112">
        <f t="shared" si="22"/>
        <v>0</v>
      </c>
      <c r="M46" s="110">
        <f t="shared" si="23"/>
        <v>0</v>
      </c>
      <c r="N46" s="288"/>
      <c r="O46" s="289"/>
    </row>
    <row r="47" spans="2:15" ht="40.5" customHeight="1" x14ac:dyDescent="0.25">
      <c r="B47" s="267" t="s">
        <v>85</v>
      </c>
      <c r="C47" s="268"/>
      <c r="D47" s="268"/>
      <c r="E47" s="268"/>
      <c r="F47" s="268"/>
      <c r="G47" s="268"/>
      <c r="H47" s="268"/>
      <c r="I47" s="268"/>
      <c r="J47" s="268"/>
      <c r="K47" s="269"/>
      <c r="L47" s="274">
        <f>SUM(L49:L53)</f>
        <v>0</v>
      </c>
      <c r="M47" s="274">
        <f>SUM(M49:M53)</f>
        <v>0</v>
      </c>
      <c r="N47" s="293">
        <f>M47*O47</f>
        <v>0</v>
      </c>
      <c r="O47" s="301">
        <v>1</v>
      </c>
    </row>
    <row r="48" spans="2:15" ht="30" customHeight="1" thickBot="1" x14ac:dyDescent="0.3">
      <c r="B48" s="248" t="s">
        <v>11</v>
      </c>
      <c r="C48" s="249"/>
      <c r="D48" s="249"/>
      <c r="E48" s="249"/>
      <c r="F48" s="249" t="s">
        <v>64</v>
      </c>
      <c r="G48" s="249"/>
      <c r="H48" s="249" t="s">
        <v>16</v>
      </c>
      <c r="I48" s="249"/>
      <c r="J48" s="98" t="s">
        <v>12</v>
      </c>
      <c r="K48" s="104" t="s">
        <v>13</v>
      </c>
      <c r="L48" s="275"/>
      <c r="M48" s="275"/>
      <c r="N48" s="294"/>
      <c r="O48" s="302"/>
    </row>
    <row r="49" spans="2:15" s="86" customFormat="1" ht="20.100000000000001" customHeight="1" x14ac:dyDescent="0.25">
      <c r="B49" s="242"/>
      <c r="C49" s="243"/>
      <c r="D49" s="243"/>
      <c r="E49" s="244"/>
      <c r="F49" s="245"/>
      <c r="G49" s="244"/>
      <c r="H49" s="245"/>
      <c r="I49" s="244"/>
      <c r="J49" s="173"/>
      <c r="K49" s="14"/>
      <c r="L49" s="109">
        <f>IF(OR(B49="",K49=""),0,(VLOOKUP(F49,MTIPO_DE_PATENTE,2,FALSE)))</f>
        <v>0</v>
      </c>
      <c r="M49" s="110">
        <f>L49</f>
        <v>0</v>
      </c>
      <c r="N49" s="288"/>
      <c r="O49" s="289"/>
    </row>
    <row r="50" spans="2:15" s="86" customFormat="1" ht="20.100000000000001" customHeight="1" x14ac:dyDescent="0.25">
      <c r="B50" s="242"/>
      <c r="C50" s="243"/>
      <c r="D50" s="243"/>
      <c r="E50" s="244"/>
      <c r="F50" s="245"/>
      <c r="G50" s="244"/>
      <c r="H50" s="245"/>
      <c r="I50" s="244"/>
      <c r="J50" s="173"/>
      <c r="K50" s="14"/>
      <c r="L50" s="109">
        <f>IF(OR(B50="",K50=""),0,(VLOOKUP(F50,MTIPO_DE_PATENTE,2,FALSE)))</f>
        <v>0</v>
      </c>
      <c r="M50" s="110">
        <f t="shared" ref="M50:M53" si="24">L50</f>
        <v>0</v>
      </c>
      <c r="N50" s="288"/>
      <c r="O50" s="289"/>
    </row>
    <row r="51" spans="2:15" s="86" customFormat="1" ht="20.100000000000001" customHeight="1" x14ac:dyDescent="0.25">
      <c r="B51" s="247"/>
      <c r="C51" s="246"/>
      <c r="D51" s="246"/>
      <c r="E51" s="246"/>
      <c r="F51" s="246"/>
      <c r="G51" s="246"/>
      <c r="H51" s="245"/>
      <c r="I51" s="244"/>
      <c r="J51" s="173"/>
      <c r="K51" s="65"/>
      <c r="L51" s="109">
        <f>IF(OR(B51="",K51=""),0,(VLOOKUP(F51,MTIPO_DE_PATENTE,2,FALSE)))</f>
        <v>0</v>
      </c>
      <c r="M51" s="110">
        <f t="shared" si="24"/>
        <v>0</v>
      </c>
      <c r="N51" s="288"/>
      <c r="O51" s="289"/>
    </row>
    <row r="52" spans="2:15" s="86" customFormat="1" ht="20.100000000000001" customHeight="1" x14ac:dyDescent="0.25">
      <c r="B52" s="247"/>
      <c r="C52" s="246"/>
      <c r="D52" s="246"/>
      <c r="E52" s="246"/>
      <c r="F52" s="246"/>
      <c r="G52" s="246"/>
      <c r="H52" s="245"/>
      <c r="I52" s="244"/>
      <c r="J52" s="173"/>
      <c r="K52" s="14"/>
      <c r="L52" s="109">
        <f>IF(OR(B52="",K52=""),0,(VLOOKUP(F52,MTIPO_DE_PATENTE,2,FALSE)))</f>
        <v>0</v>
      </c>
      <c r="M52" s="110">
        <f t="shared" si="24"/>
        <v>0</v>
      </c>
      <c r="N52" s="288"/>
      <c r="O52" s="289"/>
    </row>
    <row r="53" spans="2:15" s="86" customFormat="1" ht="20.100000000000001" customHeight="1" thickBot="1" x14ac:dyDescent="0.3">
      <c r="B53" s="270"/>
      <c r="C53" s="271"/>
      <c r="D53" s="271"/>
      <c r="E53" s="272"/>
      <c r="F53" s="277"/>
      <c r="G53" s="272"/>
      <c r="H53" s="277"/>
      <c r="I53" s="272"/>
      <c r="J53" s="174"/>
      <c r="K53" s="15"/>
      <c r="L53" s="109">
        <f>IF(OR(B53="",K53=""),0,(VLOOKUP(F53,MTIPO_DE_PATENTE,2,FALSE)))</f>
        <v>0</v>
      </c>
      <c r="M53" s="110">
        <f t="shared" si="24"/>
        <v>0</v>
      </c>
      <c r="N53" s="288"/>
      <c r="O53" s="289"/>
    </row>
    <row r="54" spans="2:15" ht="30" customHeight="1" thickBot="1" x14ac:dyDescent="0.3">
      <c r="B54" s="267" t="s">
        <v>96</v>
      </c>
      <c r="C54" s="268"/>
      <c r="D54" s="268"/>
      <c r="E54" s="268"/>
      <c r="F54" s="268"/>
      <c r="G54" s="268"/>
      <c r="H54" s="268"/>
      <c r="I54" s="268"/>
      <c r="J54" s="268"/>
      <c r="K54" s="269"/>
      <c r="L54" s="119">
        <f>SUM(L55+L60)</f>
        <v>0</v>
      </c>
      <c r="M54" s="169">
        <f>SUM(M55+M60)</f>
        <v>0</v>
      </c>
      <c r="N54" s="96">
        <f>M54*O54</f>
        <v>0</v>
      </c>
      <c r="O54" s="108">
        <v>1</v>
      </c>
    </row>
    <row r="55" spans="2:15" s="81" customFormat="1" ht="23.25" customHeight="1" x14ac:dyDescent="0.25">
      <c r="B55" s="106" t="s">
        <v>97</v>
      </c>
      <c r="C55" s="105"/>
      <c r="D55" s="105"/>
      <c r="E55" s="105"/>
      <c r="F55" s="105"/>
      <c r="G55" s="105"/>
      <c r="H55" s="105"/>
      <c r="I55" s="105"/>
      <c r="J55" s="105"/>
      <c r="K55" s="107"/>
      <c r="L55" s="250">
        <f>SUM(L57:L59)</f>
        <v>0</v>
      </c>
      <c r="M55" s="250">
        <f>SUM(M57:M59)</f>
        <v>0</v>
      </c>
    </row>
    <row r="56" spans="2:15" ht="30" customHeight="1" x14ac:dyDescent="0.25">
      <c r="B56" s="248" t="s">
        <v>127</v>
      </c>
      <c r="C56" s="249"/>
      <c r="D56" s="249"/>
      <c r="E56" s="249"/>
      <c r="F56" s="249" t="s">
        <v>109</v>
      </c>
      <c r="G56" s="249"/>
      <c r="H56" s="249" t="s">
        <v>72</v>
      </c>
      <c r="I56" s="249"/>
      <c r="J56" s="102" t="s">
        <v>12</v>
      </c>
      <c r="K56" s="104" t="s">
        <v>13</v>
      </c>
      <c r="L56" s="251"/>
      <c r="M56" s="251"/>
    </row>
    <row r="57" spans="2:15" s="86" customFormat="1" ht="20.100000000000001" customHeight="1" x14ac:dyDescent="0.25">
      <c r="B57" s="261"/>
      <c r="C57" s="262"/>
      <c r="D57" s="262"/>
      <c r="E57" s="263"/>
      <c r="F57" s="245"/>
      <c r="G57" s="244"/>
      <c r="H57" s="245"/>
      <c r="I57" s="243"/>
      <c r="J57" s="175"/>
      <c r="K57" s="14"/>
      <c r="L57" s="109">
        <f>IF(OR(B57="",K57=""),0,(VLOOKUP(H57,MCONGRESO_NACIONAL,2,FALSE)))</f>
        <v>0</v>
      </c>
      <c r="M57" s="110">
        <f>L57</f>
        <v>0</v>
      </c>
      <c r="N57" s="288"/>
      <c r="O57" s="289"/>
    </row>
    <row r="58" spans="2:15" s="86" customFormat="1" ht="20.100000000000001" customHeight="1" x14ac:dyDescent="0.25">
      <c r="B58" s="261"/>
      <c r="C58" s="262"/>
      <c r="D58" s="262"/>
      <c r="E58" s="263"/>
      <c r="F58" s="245"/>
      <c r="G58" s="244"/>
      <c r="H58" s="245"/>
      <c r="I58" s="243"/>
      <c r="J58" s="175"/>
      <c r="K58" s="14"/>
      <c r="L58" s="109">
        <f>IF(OR(B58="",K58=""),0,(VLOOKUP(H58,MCONGRESO_NACIONAL,2,FALSE)))</f>
        <v>0</v>
      </c>
      <c r="M58" s="110">
        <f t="shared" ref="M58:M59" si="25">L58</f>
        <v>0</v>
      </c>
      <c r="N58" s="288"/>
      <c r="O58" s="289"/>
    </row>
    <row r="59" spans="2:15" s="86" customFormat="1" ht="20.100000000000001" customHeight="1" x14ac:dyDescent="0.25">
      <c r="B59" s="261"/>
      <c r="C59" s="262"/>
      <c r="D59" s="262"/>
      <c r="E59" s="263"/>
      <c r="F59" s="245"/>
      <c r="G59" s="244"/>
      <c r="H59" s="245"/>
      <c r="I59" s="243"/>
      <c r="J59" s="175"/>
      <c r="K59" s="14"/>
      <c r="L59" s="109">
        <f>IF(OR(B59="",K59=""),0,(VLOOKUP(H59,MCONGRESO_NACIONAL,2,FALSE)))</f>
        <v>0</v>
      </c>
      <c r="M59" s="110">
        <f t="shared" si="25"/>
        <v>0</v>
      </c>
      <c r="N59" s="288"/>
      <c r="O59" s="289"/>
    </row>
    <row r="60" spans="2:15" s="81" customFormat="1" ht="23.25" customHeight="1" x14ac:dyDescent="0.25">
      <c r="B60" s="106" t="s">
        <v>98</v>
      </c>
      <c r="C60" s="105"/>
      <c r="D60" s="105"/>
      <c r="E60" s="105"/>
      <c r="F60" s="105"/>
      <c r="G60" s="105"/>
      <c r="H60" s="105"/>
      <c r="I60" s="105"/>
      <c r="J60" s="105"/>
      <c r="K60" s="107"/>
      <c r="L60" s="276">
        <f>SUM(L62:L64)</f>
        <v>0</v>
      </c>
      <c r="M60" s="276">
        <f>SUM(M62:M64)</f>
        <v>0</v>
      </c>
    </row>
    <row r="61" spans="2:15" ht="30" customHeight="1" x14ac:dyDescent="0.25">
      <c r="B61" s="248" t="s">
        <v>127</v>
      </c>
      <c r="C61" s="249"/>
      <c r="D61" s="249"/>
      <c r="E61" s="249"/>
      <c r="F61" s="249" t="s">
        <v>109</v>
      </c>
      <c r="G61" s="249"/>
      <c r="H61" s="249" t="s">
        <v>72</v>
      </c>
      <c r="I61" s="249"/>
      <c r="J61" s="102" t="s">
        <v>12</v>
      </c>
      <c r="K61" s="104" t="s">
        <v>13</v>
      </c>
      <c r="L61" s="251"/>
      <c r="M61" s="251"/>
    </row>
    <row r="62" spans="2:15" s="86" customFormat="1" ht="20.100000000000001" customHeight="1" x14ac:dyDescent="0.25">
      <c r="B62" s="261"/>
      <c r="C62" s="262"/>
      <c r="D62" s="262"/>
      <c r="E62" s="263"/>
      <c r="F62" s="245"/>
      <c r="G62" s="244"/>
      <c r="H62" s="245"/>
      <c r="I62" s="243"/>
      <c r="J62" s="175"/>
      <c r="K62" s="14"/>
      <c r="L62" s="109">
        <f>IF(OR(B62="",K62=""),0,(VLOOKUP(H62,MCONGRESO_INTERNACIONAL,2,FALSE)))</f>
        <v>0</v>
      </c>
      <c r="M62" s="110">
        <f>L62</f>
        <v>0</v>
      </c>
      <c r="N62" s="288"/>
      <c r="O62" s="289"/>
    </row>
    <row r="63" spans="2:15" s="86" customFormat="1" ht="20.100000000000001" customHeight="1" x14ac:dyDescent="0.25">
      <c r="B63" s="261"/>
      <c r="C63" s="262"/>
      <c r="D63" s="262"/>
      <c r="E63" s="263"/>
      <c r="F63" s="245"/>
      <c r="G63" s="244"/>
      <c r="H63" s="245"/>
      <c r="I63" s="243"/>
      <c r="J63" s="175"/>
      <c r="K63" s="14"/>
      <c r="L63" s="109">
        <f>IF(OR(B63="",K63=""),0,(VLOOKUP(H63,MCONGRESO_INTERNACIONAL,2,FALSE)))</f>
        <v>0</v>
      </c>
      <c r="M63" s="110">
        <f t="shared" ref="M63:M64" si="26">L63</f>
        <v>0</v>
      </c>
      <c r="N63" s="288"/>
      <c r="O63" s="289"/>
    </row>
    <row r="64" spans="2:15" s="86" customFormat="1" ht="20.100000000000001" customHeight="1" thickBot="1" x14ac:dyDescent="0.3">
      <c r="B64" s="306"/>
      <c r="C64" s="307"/>
      <c r="D64" s="307"/>
      <c r="E64" s="308"/>
      <c r="F64" s="277"/>
      <c r="G64" s="272"/>
      <c r="H64" s="277"/>
      <c r="I64" s="271"/>
      <c r="J64" s="114"/>
      <c r="K64" s="15"/>
      <c r="L64" s="112">
        <f>IF(OR(B64="",K64=""),0,(VLOOKUP(H64,MCONGRESO_INTERNACIONAL,2,FALSE)))</f>
        <v>0</v>
      </c>
      <c r="M64" s="113">
        <f t="shared" si="26"/>
        <v>0</v>
      </c>
      <c r="N64" s="288"/>
      <c r="O64" s="289"/>
    </row>
    <row r="65" spans="2:11" ht="30" customHeight="1" x14ac:dyDescent="0.25">
      <c r="B65" s="303" t="s">
        <v>146</v>
      </c>
      <c r="C65" s="304"/>
      <c r="D65" s="304"/>
      <c r="E65" s="304"/>
      <c r="F65" s="304"/>
      <c r="G65" s="304"/>
      <c r="H65" s="304"/>
      <c r="I65" s="304"/>
      <c r="J65" s="304"/>
      <c r="K65" s="305"/>
    </row>
    <row r="66" spans="2:11" ht="30" customHeight="1" x14ac:dyDescent="0.25">
      <c r="B66" s="295"/>
      <c r="C66" s="296"/>
      <c r="D66" s="296"/>
      <c r="E66" s="296"/>
      <c r="F66" s="296"/>
      <c r="G66" s="296"/>
      <c r="H66" s="296"/>
      <c r="I66" s="296"/>
      <c r="J66" s="296"/>
      <c r="K66" s="297"/>
    </row>
    <row r="67" spans="2:11" ht="30" customHeight="1" x14ac:dyDescent="0.25">
      <c r="B67" s="295"/>
      <c r="C67" s="296"/>
      <c r="D67" s="296"/>
      <c r="E67" s="296"/>
      <c r="F67" s="296"/>
      <c r="G67" s="296"/>
      <c r="H67" s="296"/>
      <c r="I67" s="296"/>
      <c r="J67" s="296"/>
      <c r="K67" s="297"/>
    </row>
    <row r="68" spans="2:11" ht="30" customHeight="1" thickBot="1" x14ac:dyDescent="0.3">
      <c r="B68" s="298"/>
      <c r="C68" s="299"/>
      <c r="D68" s="299"/>
      <c r="E68" s="299"/>
      <c r="F68" s="299"/>
      <c r="G68" s="299"/>
      <c r="H68" s="299"/>
      <c r="I68" s="299"/>
      <c r="J68" s="299"/>
      <c r="K68" s="300"/>
    </row>
  </sheetData>
  <sheetProtection algorithmName="SHA-512" hashValue="Hbj0qtZP3JRVs2Rv8uRIhvKNKo1YyMCPMMyCGlaRgykjvQAo87lG0idcEe5ZYukS0V4YF0GfnrSyA++IVuzCuQ==" saltValue="Pb4cjKHOCFoef3PxMF22Nw==" spinCount="100000" sheet="1" insertRows="0" deleteRows="0" selectLockedCells="1"/>
  <mergeCells count="182">
    <mergeCell ref="B12:G12"/>
    <mergeCell ref="H12:I12"/>
    <mergeCell ref="N12:O12"/>
    <mergeCell ref="B11:G11"/>
    <mergeCell ref="H11:I11"/>
    <mergeCell ref="N11:O11"/>
    <mergeCell ref="B19:F19"/>
    <mergeCell ref="H19:I19"/>
    <mergeCell ref="N19:O19"/>
    <mergeCell ref="B18:F18"/>
    <mergeCell ref="H18:I18"/>
    <mergeCell ref="N18:O18"/>
    <mergeCell ref="H17:I17"/>
    <mergeCell ref="B66:K68"/>
    <mergeCell ref="N53:O53"/>
    <mergeCell ref="O47:O48"/>
    <mergeCell ref="N57:O57"/>
    <mergeCell ref="N58:O58"/>
    <mergeCell ref="N59:O59"/>
    <mergeCell ref="N62:O62"/>
    <mergeCell ref="N63:O63"/>
    <mergeCell ref="N64:O64"/>
    <mergeCell ref="B65:K65"/>
    <mergeCell ref="H48:I48"/>
    <mergeCell ref="B63:E63"/>
    <mergeCell ref="F63:G63"/>
    <mergeCell ref="H63:I63"/>
    <mergeCell ref="B64:E64"/>
    <mergeCell ref="F64:G64"/>
    <mergeCell ref="H64:I64"/>
    <mergeCell ref="B56:E56"/>
    <mergeCell ref="B62:E62"/>
    <mergeCell ref="F62:G62"/>
    <mergeCell ref="H62:I62"/>
    <mergeCell ref="B61:E61"/>
    <mergeCell ref="F61:G61"/>
    <mergeCell ref="L47:L48"/>
    <mergeCell ref="N40:O40"/>
    <mergeCell ref="N41:O41"/>
    <mergeCell ref="N44:O44"/>
    <mergeCell ref="N45:O45"/>
    <mergeCell ref="N46:O46"/>
    <mergeCell ref="N49:O49"/>
    <mergeCell ref="N50:O50"/>
    <mergeCell ref="N51:O51"/>
    <mergeCell ref="N52:O52"/>
    <mergeCell ref="N47:N48"/>
    <mergeCell ref="N25:O25"/>
    <mergeCell ref="N26:O26"/>
    <mergeCell ref="N27:O27"/>
    <mergeCell ref="N28:O28"/>
    <mergeCell ref="N32:O32"/>
    <mergeCell ref="N33:O33"/>
    <mergeCell ref="N34:O34"/>
    <mergeCell ref="N35:O35"/>
    <mergeCell ref="N39:O39"/>
    <mergeCell ref="N29:O29"/>
    <mergeCell ref="N31:O31"/>
    <mergeCell ref="N30:O30"/>
    <mergeCell ref="N20:O20"/>
    <mergeCell ref="N21:O21"/>
    <mergeCell ref="N24:O24"/>
    <mergeCell ref="L2:L4"/>
    <mergeCell ref="M8:M9"/>
    <mergeCell ref="M15:M16"/>
    <mergeCell ref="M22:M23"/>
    <mergeCell ref="M2:M5"/>
    <mergeCell ref="N2:N5"/>
    <mergeCell ref="L22:L23"/>
    <mergeCell ref="C2:K2"/>
    <mergeCell ref="C3:K3"/>
    <mergeCell ref="C4:G5"/>
    <mergeCell ref="O2:O5"/>
    <mergeCell ref="N8:O9"/>
    <mergeCell ref="N10:O10"/>
    <mergeCell ref="N13:O13"/>
    <mergeCell ref="N14:O14"/>
    <mergeCell ref="N17:O17"/>
    <mergeCell ref="B7:K7"/>
    <mergeCell ref="B8:K8"/>
    <mergeCell ref="B9:G9"/>
    <mergeCell ref="H9:I9"/>
    <mergeCell ref="B10:G10"/>
    <mergeCell ref="H10:I10"/>
    <mergeCell ref="B13:G13"/>
    <mergeCell ref="H13:I13"/>
    <mergeCell ref="B14:G14"/>
    <mergeCell ref="H14:I14"/>
    <mergeCell ref="L8:L9"/>
    <mergeCell ref="L15:L16"/>
    <mergeCell ref="B16:F16"/>
    <mergeCell ref="H16:I16"/>
    <mergeCell ref="B17:F17"/>
    <mergeCell ref="M37:M38"/>
    <mergeCell ref="M42:M43"/>
    <mergeCell ref="M47:M48"/>
    <mergeCell ref="M55:M56"/>
    <mergeCell ref="M60:M61"/>
    <mergeCell ref="F49:G49"/>
    <mergeCell ref="H49:I49"/>
    <mergeCell ref="F50:G50"/>
    <mergeCell ref="H50:I50"/>
    <mergeCell ref="F53:G53"/>
    <mergeCell ref="H53:I53"/>
    <mergeCell ref="H61:I61"/>
    <mergeCell ref="B38:F38"/>
    <mergeCell ref="F56:G56"/>
    <mergeCell ref="H56:I56"/>
    <mergeCell ref="L42:L43"/>
    <mergeCell ref="L55:L56"/>
    <mergeCell ref="L60:L61"/>
    <mergeCell ref="B58:E58"/>
    <mergeCell ref="F58:G58"/>
    <mergeCell ref="H58:I58"/>
    <mergeCell ref="B59:E59"/>
    <mergeCell ref="F59:G59"/>
    <mergeCell ref="H59:I59"/>
    <mergeCell ref="B57:E57"/>
    <mergeCell ref="F57:G57"/>
    <mergeCell ref="H57:I57"/>
    <mergeCell ref="G35:H35"/>
    <mergeCell ref="G34:H34"/>
    <mergeCell ref="B45:F45"/>
    <mergeCell ref="B39:F39"/>
    <mergeCell ref="B40:F40"/>
    <mergeCell ref="B41:F41"/>
    <mergeCell ref="B36:K36"/>
    <mergeCell ref="B54:K54"/>
    <mergeCell ref="G44:I44"/>
    <mergeCell ref="G45:I45"/>
    <mergeCell ref="G46:I46"/>
    <mergeCell ref="F48:G48"/>
    <mergeCell ref="B51:E51"/>
    <mergeCell ref="F51:G51"/>
    <mergeCell ref="H51:I51"/>
    <mergeCell ref="B53:E53"/>
    <mergeCell ref="B46:F46"/>
    <mergeCell ref="B49:E49"/>
    <mergeCell ref="B48:E48"/>
    <mergeCell ref="B47:K47"/>
    <mergeCell ref="B43:F43"/>
    <mergeCell ref="B44:F44"/>
    <mergeCell ref="B29:E29"/>
    <mergeCell ref="G29:H29"/>
    <mergeCell ref="B31:E31"/>
    <mergeCell ref="G31:H31"/>
    <mergeCell ref="B30:E30"/>
    <mergeCell ref="G30:H30"/>
    <mergeCell ref="B52:E52"/>
    <mergeCell ref="F52:G52"/>
    <mergeCell ref="H52:I52"/>
    <mergeCell ref="B50:E50"/>
    <mergeCell ref="G39:I39"/>
    <mergeCell ref="G40:I40"/>
    <mergeCell ref="G41:I41"/>
    <mergeCell ref="G43:I43"/>
    <mergeCell ref="L37:L38"/>
    <mergeCell ref="B22:K22"/>
    <mergeCell ref="B24:E24"/>
    <mergeCell ref="G23:H23"/>
    <mergeCell ref="B33:E33"/>
    <mergeCell ref="B35:E35"/>
    <mergeCell ref="B37:F37"/>
    <mergeCell ref="G33:H33"/>
    <mergeCell ref="G38:I38"/>
    <mergeCell ref="G25:H25"/>
    <mergeCell ref="G32:H32"/>
    <mergeCell ref="B32:E32"/>
    <mergeCell ref="G24:H24"/>
    <mergeCell ref="B26:E26"/>
    <mergeCell ref="B25:E25"/>
    <mergeCell ref="B34:E34"/>
    <mergeCell ref="B20:F20"/>
    <mergeCell ref="H20:I20"/>
    <mergeCell ref="B21:F21"/>
    <mergeCell ref="H21:I21"/>
    <mergeCell ref="G28:H28"/>
    <mergeCell ref="B28:E28"/>
    <mergeCell ref="G27:H27"/>
    <mergeCell ref="B27:E27"/>
    <mergeCell ref="G26:H26"/>
    <mergeCell ref="B23:E23"/>
  </mergeCells>
  <conditionalFormatting sqref="M7">
    <cfRule type="cellIs" dxfId="4" priority="4" operator="greaterThan">
      <formula>45</formula>
    </cfRule>
  </conditionalFormatting>
  <conditionalFormatting sqref="M36">
    <cfRule type="cellIs" dxfId="3" priority="3" operator="greaterThan">
      <formula>2</formula>
    </cfRule>
  </conditionalFormatting>
  <conditionalFormatting sqref="M47:M48">
    <cfRule type="cellIs" dxfId="2" priority="2" operator="greaterThan">
      <formula>6</formula>
    </cfRule>
  </conditionalFormatting>
  <conditionalFormatting sqref="M54">
    <cfRule type="cellIs" dxfId="1" priority="1" operator="greaterThan">
      <formula>2</formula>
    </cfRule>
  </conditionalFormatting>
  <dataValidations count="4">
    <dataValidation type="list" allowBlank="1" showInputMessage="1" showErrorMessage="1" sqref="F24:F35">
      <formula1>CUARTILES_ARTICULOS</formula1>
    </dataValidation>
    <dataValidation type="list" allowBlank="1" showInputMessage="1" showErrorMessage="1" sqref="F49:F53">
      <formula1>TIPO_PATENTE</formula1>
    </dataValidation>
    <dataValidation type="list" allowBlank="1" showInputMessage="1" showErrorMessage="1" sqref="H57:I59 H62:I64">
      <formula1>CONGRESO_INTERNACIONAL</formula1>
    </dataValidation>
    <dataValidation type="list" allowBlank="1" showInputMessage="1" showErrorMessage="1" sqref="G24:H35">
      <formula1>POSICION_AUTOR</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3"/>
  <sheetViews>
    <sheetView topLeftCell="A57" workbookViewId="0">
      <selection activeCell="B71" sqref="B71:I73"/>
    </sheetView>
  </sheetViews>
  <sheetFormatPr baseColWidth="10" defaultColWidth="9.140625" defaultRowHeight="30" customHeight="1" x14ac:dyDescent="0.25"/>
  <cols>
    <col min="1" max="1" width="1.5703125" style="70" customWidth="1"/>
    <col min="2" max="2" width="41.5703125" style="83" customWidth="1"/>
    <col min="3" max="3" width="14.5703125" style="70" customWidth="1"/>
    <col min="4" max="4" width="22.140625" style="70" customWidth="1"/>
    <col min="5" max="5" width="14" style="70" customWidth="1"/>
    <col min="6" max="6" width="13.5703125" style="70" customWidth="1"/>
    <col min="7" max="7" width="17.85546875" style="70" customWidth="1"/>
    <col min="8" max="8" width="14.7109375" style="70" customWidth="1"/>
    <col min="9" max="9" width="18.7109375" style="70" customWidth="1"/>
    <col min="10" max="10" width="15" style="70" hidden="1" customWidth="1"/>
    <col min="11" max="11" width="13.7109375" style="70" hidden="1" customWidth="1"/>
    <col min="12" max="12" width="13.28515625" style="70" hidden="1" customWidth="1"/>
    <col min="13" max="13" width="23.28515625" style="70" hidden="1" customWidth="1"/>
    <col min="14" max="16384" width="9.140625" style="70"/>
  </cols>
  <sheetData>
    <row r="1" spans="2:13" ht="11.25" customHeight="1" thickBot="1" x14ac:dyDescent="0.3">
      <c r="B1" s="70"/>
    </row>
    <row r="2" spans="2:13" ht="30" customHeight="1" x14ac:dyDescent="0.3">
      <c r="B2" s="72"/>
      <c r="C2" s="73" t="s">
        <v>0</v>
      </c>
      <c r="D2" s="73"/>
      <c r="E2" s="73"/>
      <c r="F2" s="73"/>
      <c r="G2" s="73"/>
      <c r="H2" s="73"/>
      <c r="I2" s="88"/>
      <c r="J2" s="291" t="s">
        <v>134</v>
      </c>
      <c r="K2" s="220" t="s">
        <v>135</v>
      </c>
      <c r="L2" s="220" t="s">
        <v>136</v>
      </c>
    </row>
    <row r="3" spans="2:13" ht="18.75" customHeight="1" x14ac:dyDescent="0.3">
      <c r="B3" s="75"/>
      <c r="C3" s="158" t="s">
        <v>125</v>
      </c>
      <c r="D3" s="76"/>
      <c r="E3" s="76"/>
      <c r="F3" s="76"/>
      <c r="G3" s="76"/>
      <c r="H3" s="76"/>
      <c r="I3" s="89"/>
      <c r="J3" s="292"/>
      <c r="K3" s="221"/>
      <c r="L3" s="221"/>
    </row>
    <row r="4" spans="2:13" ht="17.25" customHeight="1" x14ac:dyDescent="0.25">
      <c r="B4" s="75"/>
      <c r="C4" s="282" t="str">
        <f>CONCATENATE(IF(SOL_NOMBRE&lt;&gt;"",UPPER(SOL_NOMBRE),"")," ",UPPER(SOL_APELLIDOS),IF(SOL_NIF&lt;&gt;"", CONCATENATE(" ( ",    SOL_NIF," ) "),""))</f>
        <v xml:space="preserve"> </v>
      </c>
      <c r="D4" s="282"/>
      <c r="E4" s="282"/>
      <c r="F4" s="282"/>
      <c r="G4" s="282"/>
      <c r="H4" s="218" t="str">
        <f>IF( AND(SOL_FECHA_INI&lt;&gt;"",SOL_FECHA_FIN&lt;&gt;""),"Intervalo de fechas evaluable","")</f>
        <v/>
      </c>
      <c r="I4" s="219"/>
      <c r="J4" s="292"/>
      <c r="K4" s="221"/>
      <c r="L4" s="221"/>
    </row>
    <row r="5" spans="2:13" ht="15.75" customHeight="1" thickBot="1" x14ac:dyDescent="0.3">
      <c r="B5" s="75"/>
      <c r="C5" s="283"/>
      <c r="D5" s="283"/>
      <c r="E5" s="283"/>
      <c r="F5" s="283"/>
      <c r="G5" s="283"/>
      <c r="H5" s="156" t="str">
        <f>IF(ISBLANK(SOL_FECHA_INI),"",SOL_FECHA_INI)</f>
        <v/>
      </c>
      <c r="I5" s="171" t="str">
        <f>IF(ISBLANK(SOL_FECHA_FIN),"",SOL_FECHA_FIN+365)</f>
        <v/>
      </c>
      <c r="J5" s="90" t="s">
        <v>128</v>
      </c>
      <c r="K5" s="222"/>
      <c r="L5" s="222"/>
    </row>
    <row r="6" spans="2:13" s="81" customFormat="1" ht="38.25" customHeight="1" thickBot="1" x14ac:dyDescent="0.3">
      <c r="B6" s="91" t="s">
        <v>68</v>
      </c>
      <c r="C6" s="92"/>
      <c r="D6" s="92"/>
      <c r="E6" s="92"/>
      <c r="F6" s="92"/>
      <c r="G6" s="92"/>
      <c r="H6" s="92"/>
      <c r="I6" s="93"/>
      <c r="J6" s="115">
        <f>SUM(J7+J12+J17+J22+J27+J32+J37++J45+J50+J55+J60+J65)</f>
        <v>0</v>
      </c>
      <c r="K6" s="115">
        <f>SUM(K7+K12+K17+K22+K27+K32+K37++K45+K50+K55+K60+K65)</f>
        <v>0</v>
      </c>
      <c r="L6" s="95">
        <f>K6*L8</f>
        <v>0</v>
      </c>
    </row>
    <row r="7" spans="2:13" s="81" customFormat="1" ht="23.25" customHeight="1" x14ac:dyDescent="0.25">
      <c r="B7" s="106" t="s">
        <v>99</v>
      </c>
      <c r="C7" s="105"/>
      <c r="D7" s="105"/>
      <c r="E7" s="105"/>
      <c r="F7" s="105"/>
      <c r="G7" s="105"/>
      <c r="H7" s="105"/>
      <c r="I7" s="107"/>
      <c r="J7" s="311">
        <f>SUM(J9:J11)</f>
        <v>0</v>
      </c>
      <c r="K7" s="311">
        <f>SUM(K9:K11)</f>
        <v>0</v>
      </c>
      <c r="L7" s="97" t="s">
        <v>137</v>
      </c>
    </row>
    <row r="8" spans="2:13" ht="27.75" customHeight="1" thickBot="1" x14ac:dyDescent="0.3">
      <c r="B8" s="248" t="s">
        <v>92</v>
      </c>
      <c r="C8" s="249"/>
      <c r="D8" s="249"/>
      <c r="E8" s="249"/>
      <c r="F8" s="170"/>
      <c r="G8" s="170" t="s">
        <v>129</v>
      </c>
      <c r="H8" s="170" t="s">
        <v>12</v>
      </c>
      <c r="I8" s="104" t="s">
        <v>13</v>
      </c>
      <c r="J8" s="310"/>
      <c r="K8" s="310"/>
      <c r="L8" s="108">
        <v>1</v>
      </c>
    </row>
    <row r="9" spans="2:13" s="86" customFormat="1" ht="20.100000000000001" customHeight="1" x14ac:dyDescent="0.25">
      <c r="B9" s="242"/>
      <c r="C9" s="243"/>
      <c r="D9" s="243"/>
      <c r="E9" s="243"/>
      <c r="F9" s="244"/>
      <c r="G9" s="175"/>
      <c r="H9" s="175"/>
      <c r="I9" s="14"/>
      <c r="J9" s="116">
        <f>IF(AND(B9&lt;&gt;"",I9&lt;&gt;""),(0.5*G9/4),0)</f>
        <v>0</v>
      </c>
      <c r="K9" s="117">
        <f>J9</f>
        <v>0</v>
      </c>
      <c r="L9" s="288"/>
      <c r="M9" s="289"/>
    </row>
    <row r="10" spans="2:13" s="86" customFormat="1" ht="20.100000000000001" customHeight="1" x14ac:dyDescent="0.25">
      <c r="B10" s="242"/>
      <c r="C10" s="243"/>
      <c r="D10" s="243"/>
      <c r="E10" s="243"/>
      <c r="F10" s="244"/>
      <c r="G10" s="175"/>
      <c r="H10" s="175"/>
      <c r="I10" s="14"/>
      <c r="J10" s="116">
        <f t="shared" ref="J10:J11" si="0">IF(AND(B10&lt;&gt;"",I10&lt;&gt;""),(0.5*G10/4),0)</f>
        <v>0</v>
      </c>
      <c r="K10" s="117">
        <f t="shared" ref="K10:K11" si="1">J10</f>
        <v>0</v>
      </c>
      <c r="L10" s="288"/>
      <c r="M10" s="289"/>
    </row>
    <row r="11" spans="2:13" s="86" customFormat="1" ht="20.100000000000001" customHeight="1" x14ac:dyDescent="0.25">
      <c r="B11" s="242"/>
      <c r="C11" s="243"/>
      <c r="D11" s="243"/>
      <c r="E11" s="243"/>
      <c r="F11" s="244"/>
      <c r="G11" s="175"/>
      <c r="H11" s="175"/>
      <c r="I11" s="14"/>
      <c r="J11" s="116">
        <f t="shared" si="0"/>
        <v>0</v>
      </c>
      <c r="K11" s="117">
        <f t="shared" si="1"/>
        <v>0</v>
      </c>
      <c r="L11" s="288"/>
      <c r="M11" s="289"/>
    </row>
    <row r="12" spans="2:13" s="81" customFormat="1" ht="23.25" customHeight="1" x14ac:dyDescent="0.25">
      <c r="B12" s="106" t="s">
        <v>100</v>
      </c>
      <c r="C12" s="105"/>
      <c r="D12" s="105"/>
      <c r="E12" s="105"/>
      <c r="F12" s="105"/>
      <c r="G12" s="105"/>
      <c r="H12" s="105"/>
      <c r="I12" s="107"/>
      <c r="J12" s="309">
        <f>SUM(J14:J16)</f>
        <v>0</v>
      </c>
      <c r="K12" s="309">
        <f>SUM(K14:K16)</f>
        <v>0</v>
      </c>
    </row>
    <row r="13" spans="2:13" ht="27.75" customHeight="1" x14ac:dyDescent="0.25">
      <c r="B13" s="248" t="s">
        <v>130</v>
      </c>
      <c r="C13" s="249"/>
      <c r="D13" s="249"/>
      <c r="E13" s="249"/>
      <c r="F13" s="170"/>
      <c r="G13" s="170"/>
      <c r="H13" s="170" t="s">
        <v>12</v>
      </c>
      <c r="I13" s="104" t="s">
        <v>13</v>
      </c>
      <c r="J13" s="310"/>
      <c r="K13" s="310"/>
    </row>
    <row r="14" spans="2:13" s="86" customFormat="1" ht="20.100000000000001" customHeight="1" x14ac:dyDescent="0.25">
      <c r="B14" s="242"/>
      <c r="C14" s="243"/>
      <c r="D14" s="243"/>
      <c r="E14" s="243"/>
      <c r="F14" s="243"/>
      <c r="G14" s="244"/>
      <c r="H14" s="175"/>
      <c r="I14" s="14"/>
      <c r="J14" s="116">
        <f>IF(AND(B14&lt;&gt;"",I14&lt;&gt;""),0.2,0)</f>
        <v>0</v>
      </c>
      <c r="K14" s="117">
        <f>J14</f>
        <v>0</v>
      </c>
      <c r="L14" s="288"/>
      <c r="M14" s="289"/>
    </row>
    <row r="15" spans="2:13" s="86" customFormat="1" ht="20.100000000000001" customHeight="1" x14ac:dyDescent="0.25">
      <c r="B15" s="242"/>
      <c r="C15" s="243"/>
      <c r="D15" s="243"/>
      <c r="E15" s="243"/>
      <c r="F15" s="243"/>
      <c r="G15" s="244"/>
      <c r="H15" s="175"/>
      <c r="I15" s="14"/>
      <c r="J15" s="116">
        <f t="shared" ref="J15:J16" si="2">IF(AND(B15&lt;&gt;"",I15&lt;&gt;""),0.2,0)</f>
        <v>0</v>
      </c>
      <c r="K15" s="117">
        <f t="shared" ref="K15:K16" si="3">J15</f>
        <v>0</v>
      </c>
      <c r="L15" s="288"/>
      <c r="M15" s="289"/>
    </row>
    <row r="16" spans="2:13" s="86" customFormat="1" ht="20.100000000000001" customHeight="1" x14ac:dyDescent="0.25">
      <c r="B16" s="242"/>
      <c r="C16" s="243"/>
      <c r="D16" s="243"/>
      <c r="E16" s="243"/>
      <c r="F16" s="243"/>
      <c r="G16" s="244"/>
      <c r="H16" s="175"/>
      <c r="I16" s="14"/>
      <c r="J16" s="116">
        <f t="shared" si="2"/>
        <v>0</v>
      </c>
      <c r="K16" s="117">
        <f t="shared" si="3"/>
        <v>0</v>
      </c>
      <c r="L16" s="288"/>
      <c r="M16" s="289"/>
    </row>
    <row r="17" spans="2:13" s="81" customFormat="1" ht="23.25" customHeight="1" x14ac:dyDescent="0.25">
      <c r="B17" s="106" t="s">
        <v>101</v>
      </c>
      <c r="C17" s="105"/>
      <c r="D17" s="105"/>
      <c r="E17" s="105"/>
      <c r="F17" s="105"/>
      <c r="G17" s="105"/>
      <c r="H17" s="105"/>
      <c r="I17" s="107"/>
      <c r="J17" s="309">
        <f>SUM(J19:J21)</f>
        <v>0</v>
      </c>
      <c r="K17" s="309">
        <f>SUM(K19:K21)</f>
        <v>0</v>
      </c>
    </row>
    <row r="18" spans="2:13" ht="27.75" customHeight="1" x14ac:dyDescent="0.25">
      <c r="B18" s="248" t="s">
        <v>131</v>
      </c>
      <c r="C18" s="249"/>
      <c r="D18" s="249"/>
      <c r="E18" s="249"/>
      <c r="F18" s="249" t="s">
        <v>15</v>
      </c>
      <c r="G18" s="249"/>
      <c r="H18" s="170" t="s">
        <v>12</v>
      </c>
      <c r="I18" s="104" t="s">
        <v>13</v>
      </c>
      <c r="J18" s="310"/>
      <c r="K18" s="310"/>
    </row>
    <row r="19" spans="2:13" s="86" customFormat="1" ht="20.100000000000001" customHeight="1" x14ac:dyDescent="0.25">
      <c r="B19" s="242"/>
      <c r="C19" s="243"/>
      <c r="D19" s="243"/>
      <c r="E19" s="244"/>
      <c r="F19" s="245"/>
      <c r="G19" s="244"/>
      <c r="H19" s="175"/>
      <c r="I19" s="14"/>
      <c r="J19" s="116">
        <f>IF(AND(B19&lt;&gt;"",I19&lt;&gt;""),0.2,0)</f>
        <v>0</v>
      </c>
      <c r="K19" s="117">
        <f>J19</f>
        <v>0</v>
      </c>
      <c r="L19" s="288"/>
      <c r="M19" s="289"/>
    </row>
    <row r="20" spans="2:13" s="86" customFormat="1" ht="20.100000000000001" customHeight="1" x14ac:dyDescent="0.25">
      <c r="B20" s="242"/>
      <c r="C20" s="243"/>
      <c r="D20" s="243"/>
      <c r="E20" s="244"/>
      <c r="F20" s="245"/>
      <c r="G20" s="244"/>
      <c r="H20" s="175"/>
      <c r="I20" s="14"/>
      <c r="J20" s="116">
        <f t="shared" ref="J20:J21" si="4">IF(AND(B20&lt;&gt;"",I20&lt;&gt;""),0.2,0)</f>
        <v>0</v>
      </c>
      <c r="K20" s="117">
        <f t="shared" ref="K20:K21" si="5">J20</f>
        <v>0</v>
      </c>
      <c r="L20" s="288"/>
      <c r="M20" s="289"/>
    </row>
    <row r="21" spans="2:13" s="86" customFormat="1" ht="20.100000000000001" customHeight="1" x14ac:dyDescent="0.25">
      <c r="B21" s="242"/>
      <c r="C21" s="243"/>
      <c r="D21" s="243"/>
      <c r="E21" s="244"/>
      <c r="F21" s="245"/>
      <c r="G21" s="244"/>
      <c r="H21" s="175"/>
      <c r="I21" s="14"/>
      <c r="J21" s="116">
        <f t="shared" si="4"/>
        <v>0</v>
      </c>
      <c r="K21" s="117">
        <f t="shared" si="5"/>
        <v>0</v>
      </c>
      <c r="L21" s="288"/>
      <c r="M21" s="289"/>
    </row>
    <row r="22" spans="2:13" s="81" customFormat="1" ht="23.25" customHeight="1" x14ac:dyDescent="0.25">
      <c r="B22" s="106" t="s">
        <v>102</v>
      </c>
      <c r="C22" s="105"/>
      <c r="D22" s="105"/>
      <c r="E22" s="105"/>
      <c r="F22" s="105"/>
      <c r="G22" s="105"/>
      <c r="H22" s="105"/>
      <c r="I22" s="107"/>
      <c r="J22" s="309">
        <f>SUM(J24:J26)</f>
        <v>0</v>
      </c>
      <c r="K22" s="309">
        <f>SUM(K24:K26)</f>
        <v>0</v>
      </c>
    </row>
    <row r="23" spans="2:13" ht="27.75" customHeight="1" x14ac:dyDescent="0.25">
      <c r="B23" s="248" t="s">
        <v>131</v>
      </c>
      <c r="C23" s="249"/>
      <c r="D23" s="249"/>
      <c r="E23" s="249"/>
      <c r="F23" s="249" t="s">
        <v>15</v>
      </c>
      <c r="G23" s="249"/>
      <c r="H23" s="170" t="s">
        <v>12</v>
      </c>
      <c r="I23" s="104" t="s">
        <v>13</v>
      </c>
      <c r="J23" s="310"/>
      <c r="K23" s="310"/>
    </row>
    <row r="24" spans="2:13" s="86" customFormat="1" ht="20.100000000000001" customHeight="1" x14ac:dyDescent="0.25">
      <c r="B24" s="242"/>
      <c r="C24" s="243"/>
      <c r="D24" s="243"/>
      <c r="E24" s="244"/>
      <c r="F24" s="245"/>
      <c r="G24" s="244"/>
      <c r="H24" s="175"/>
      <c r="I24" s="14"/>
      <c r="J24" s="116">
        <f>IF(AND(B24&lt;&gt;"",I24&lt;&gt;""),0.1,0)</f>
        <v>0</v>
      </c>
      <c r="K24" s="117">
        <f>J24</f>
        <v>0</v>
      </c>
      <c r="L24" s="288"/>
      <c r="M24" s="289"/>
    </row>
    <row r="25" spans="2:13" s="86" customFormat="1" ht="20.100000000000001" customHeight="1" x14ac:dyDescent="0.25">
      <c r="B25" s="242"/>
      <c r="C25" s="243"/>
      <c r="D25" s="243"/>
      <c r="E25" s="244"/>
      <c r="F25" s="245"/>
      <c r="G25" s="244"/>
      <c r="H25" s="175"/>
      <c r="I25" s="14"/>
      <c r="J25" s="116">
        <f t="shared" ref="J25:J26" si="6">IF(AND(B25&lt;&gt;"",I25&lt;&gt;""),0.1,0)</f>
        <v>0</v>
      </c>
      <c r="K25" s="117">
        <f t="shared" ref="K25:K26" si="7">J25</f>
        <v>0</v>
      </c>
      <c r="L25" s="288"/>
      <c r="M25" s="289"/>
    </row>
    <row r="26" spans="2:13" s="86" customFormat="1" ht="20.100000000000001" customHeight="1" x14ac:dyDescent="0.25">
      <c r="B26" s="242"/>
      <c r="C26" s="243"/>
      <c r="D26" s="243"/>
      <c r="E26" s="244"/>
      <c r="F26" s="245"/>
      <c r="G26" s="244"/>
      <c r="H26" s="175"/>
      <c r="I26" s="14"/>
      <c r="J26" s="116">
        <f t="shared" si="6"/>
        <v>0</v>
      </c>
      <c r="K26" s="117">
        <f t="shared" si="7"/>
        <v>0</v>
      </c>
      <c r="L26" s="288"/>
      <c r="M26" s="289"/>
    </row>
    <row r="27" spans="2:13" s="81" customFormat="1" ht="23.25" customHeight="1" x14ac:dyDescent="0.25">
      <c r="B27" s="106" t="s">
        <v>103</v>
      </c>
      <c r="C27" s="105"/>
      <c r="D27" s="105"/>
      <c r="E27" s="105"/>
      <c r="F27" s="105"/>
      <c r="G27" s="105"/>
      <c r="H27" s="105"/>
      <c r="I27" s="107"/>
      <c r="J27" s="309">
        <f>SUM(J29:J31)</f>
        <v>0</v>
      </c>
      <c r="K27" s="309">
        <f>SUM(K29:K31)</f>
        <v>0</v>
      </c>
    </row>
    <row r="28" spans="2:13" ht="27.75" customHeight="1" x14ac:dyDescent="0.25">
      <c r="B28" s="248" t="s">
        <v>84</v>
      </c>
      <c r="C28" s="249"/>
      <c r="D28" s="249"/>
      <c r="E28" s="249"/>
      <c r="F28" s="249"/>
      <c r="G28" s="249"/>
      <c r="H28" s="170" t="s">
        <v>12</v>
      </c>
      <c r="I28" s="104" t="s">
        <v>13</v>
      </c>
      <c r="J28" s="310"/>
      <c r="K28" s="310"/>
    </row>
    <row r="29" spans="2:13" s="86" customFormat="1" ht="20.100000000000001" customHeight="1" x14ac:dyDescent="0.25">
      <c r="B29" s="242"/>
      <c r="C29" s="243"/>
      <c r="D29" s="243"/>
      <c r="E29" s="243"/>
      <c r="F29" s="243"/>
      <c r="G29" s="244"/>
      <c r="H29" s="21"/>
      <c r="I29" s="14"/>
      <c r="J29" s="116">
        <f>IF(AND(B29&lt;&gt;"",I29&lt;&gt;""),0.1,0)</f>
        <v>0</v>
      </c>
      <c r="K29" s="117">
        <f>J29</f>
        <v>0</v>
      </c>
      <c r="L29" s="288"/>
      <c r="M29" s="289"/>
    </row>
    <row r="30" spans="2:13" s="86" customFormat="1" ht="20.100000000000001" customHeight="1" x14ac:dyDescent="0.25">
      <c r="B30" s="242"/>
      <c r="C30" s="243"/>
      <c r="D30" s="243"/>
      <c r="E30" s="243"/>
      <c r="F30" s="243"/>
      <c r="G30" s="244"/>
      <c r="H30" s="21"/>
      <c r="I30" s="14"/>
      <c r="J30" s="116">
        <f t="shared" ref="J30:J31" si="8">IF(AND(B30&lt;&gt;"",I30&lt;&gt;""),0.1,0)</f>
        <v>0</v>
      </c>
      <c r="K30" s="117">
        <f t="shared" ref="K30:K31" si="9">J30</f>
        <v>0</v>
      </c>
      <c r="L30" s="288"/>
      <c r="M30" s="289"/>
    </row>
    <row r="31" spans="2:13" s="86" customFormat="1" ht="20.100000000000001" customHeight="1" x14ac:dyDescent="0.25">
      <c r="B31" s="242"/>
      <c r="C31" s="243"/>
      <c r="D31" s="243"/>
      <c r="E31" s="243"/>
      <c r="F31" s="243"/>
      <c r="G31" s="244"/>
      <c r="H31" s="21"/>
      <c r="I31" s="14"/>
      <c r="J31" s="116">
        <f t="shared" si="8"/>
        <v>0</v>
      </c>
      <c r="K31" s="117">
        <f t="shared" si="9"/>
        <v>0</v>
      </c>
      <c r="L31" s="288"/>
      <c r="M31" s="289"/>
    </row>
    <row r="32" spans="2:13" s="81" customFormat="1" ht="23.25" customHeight="1" x14ac:dyDescent="0.25">
      <c r="B32" s="106" t="s">
        <v>104</v>
      </c>
      <c r="C32" s="105"/>
      <c r="D32" s="105"/>
      <c r="E32" s="105"/>
      <c r="F32" s="105"/>
      <c r="G32" s="105"/>
      <c r="H32" s="105"/>
      <c r="I32" s="107"/>
      <c r="J32" s="309">
        <f>SUM(J34:J36)</f>
        <v>0</v>
      </c>
      <c r="K32" s="309">
        <f>SUM(K34:K36)</f>
        <v>0</v>
      </c>
    </row>
    <row r="33" spans="2:13" ht="27.75" customHeight="1" x14ac:dyDescent="0.25">
      <c r="B33" s="248" t="s">
        <v>105</v>
      </c>
      <c r="C33" s="249"/>
      <c r="D33" s="249"/>
      <c r="E33" s="249"/>
      <c r="F33" s="249" t="s">
        <v>106</v>
      </c>
      <c r="G33" s="249"/>
      <c r="H33" s="170" t="s">
        <v>12</v>
      </c>
      <c r="I33" s="104" t="s">
        <v>13</v>
      </c>
      <c r="J33" s="310"/>
      <c r="K33" s="310"/>
    </row>
    <row r="34" spans="2:13" s="86" customFormat="1" ht="20.100000000000001" customHeight="1" x14ac:dyDescent="0.25">
      <c r="B34" s="242"/>
      <c r="C34" s="243"/>
      <c r="D34" s="243"/>
      <c r="E34" s="244"/>
      <c r="F34" s="243"/>
      <c r="G34" s="244"/>
      <c r="H34" s="21"/>
      <c r="I34" s="14"/>
      <c r="J34" s="116">
        <f>IF(AND(B34&lt;&gt;"",I34&lt;&gt;""),0.25,0)</f>
        <v>0</v>
      </c>
      <c r="K34" s="117">
        <f>J34</f>
        <v>0</v>
      </c>
      <c r="L34" s="288"/>
      <c r="M34" s="289"/>
    </row>
    <row r="35" spans="2:13" s="86" customFormat="1" ht="20.100000000000001" customHeight="1" x14ac:dyDescent="0.25">
      <c r="B35" s="242"/>
      <c r="C35" s="243"/>
      <c r="D35" s="243"/>
      <c r="E35" s="244"/>
      <c r="F35" s="243"/>
      <c r="G35" s="244"/>
      <c r="H35" s="21"/>
      <c r="I35" s="14"/>
      <c r="J35" s="116">
        <f t="shared" ref="J35:J36" si="10">IF(AND(B35&lt;&gt;"",I35&lt;&gt;""),0.25,0)</f>
        <v>0</v>
      </c>
      <c r="K35" s="117">
        <f t="shared" ref="K35:K36" si="11">J35</f>
        <v>0</v>
      </c>
      <c r="L35" s="288"/>
      <c r="M35" s="289"/>
    </row>
    <row r="36" spans="2:13" s="86" customFormat="1" ht="20.100000000000001" customHeight="1" x14ac:dyDescent="0.25">
      <c r="B36" s="242"/>
      <c r="C36" s="243"/>
      <c r="D36" s="243"/>
      <c r="E36" s="244"/>
      <c r="F36" s="243"/>
      <c r="G36" s="244"/>
      <c r="H36" s="21"/>
      <c r="I36" s="14"/>
      <c r="J36" s="116">
        <f t="shared" si="10"/>
        <v>0</v>
      </c>
      <c r="K36" s="117">
        <f t="shared" si="11"/>
        <v>0</v>
      </c>
      <c r="L36" s="288"/>
      <c r="M36" s="289"/>
    </row>
    <row r="37" spans="2:13" s="81" customFormat="1" ht="23.25" customHeight="1" x14ac:dyDescent="0.25">
      <c r="B37" s="106" t="s">
        <v>107</v>
      </c>
      <c r="C37" s="105"/>
      <c r="D37" s="105"/>
      <c r="E37" s="105"/>
      <c r="F37" s="105"/>
      <c r="G37" s="105"/>
      <c r="H37" s="105"/>
      <c r="I37" s="107"/>
      <c r="J37" s="309">
        <f>SUM(J39:J44)</f>
        <v>0</v>
      </c>
      <c r="K37" s="309">
        <f>SUM(K39:K44)</f>
        <v>0</v>
      </c>
    </row>
    <row r="38" spans="2:13" ht="27.75" customHeight="1" x14ac:dyDescent="0.25">
      <c r="B38" s="248" t="s">
        <v>108</v>
      </c>
      <c r="C38" s="249"/>
      <c r="D38" s="249"/>
      <c r="E38" s="249" t="s">
        <v>109</v>
      </c>
      <c r="F38" s="249"/>
      <c r="G38" s="249"/>
      <c r="H38" s="170" t="s">
        <v>12</v>
      </c>
      <c r="I38" s="104" t="s">
        <v>13</v>
      </c>
      <c r="J38" s="310"/>
      <c r="K38" s="310"/>
    </row>
    <row r="39" spans="2:13" s="86" customFormat="1" ht="20.100000000000001" customHeight="1" x14ac:dyDescent="0.25">
      <c r="B39" s="242"/>
      <c r="C39" s="243"/>
      <c r="D39" s="244"/>
      <c r="E39" s="243"/>
      <c r="F39" s="243"/>
      <c r="G39" s="244"/>
      <c r="H39" s="21"/>
      <c r="I39" s="14"/>
      <c r="J39" s="116">
        <f>IF(AND(B39&lt;&gt;"",I39&lt;&gt;""),0.05,0)</f>
        <v>0</v>
      </c>
      <c r="K39" s="117">
        <f>J39</f>
        <v>0</v>
      </c>
      <c r="L39" s="288"/>
      <c r="M39" s="289"/>
    </row>
    <row r="40" spans="2:13" s="86" customFormat="1" ht="20.100000000000001" customHeight="1" x14ac:dyDescent="0.25">
      <c r="B40" s="242"/>
      <c r="C40" s="243"/>
      <c r="D40" s="244"/>
      <c r="E40" s="243"/>
      <c r="F40" s="243"/>
      <c r="G40" s="244"/>
      <c r="H40" s="21"/>
      <c r="I40" s="14"/>
      <c r="J40" s="116">
        <f t="shared" ref="J40:J44" si="12">IF(AND(B40&lt;&gt;"",I40&lt;&gt;""),0.05,0)</f>
        <v>0</v>
      </c>
      <c r="K40" s="117">
        <f t="shared" ref="K40:K44" si="13">J40</f>
        <v>0</v>
      </c>
      <c r="L40" s="288"/>
      <c r="M40" s="289"/>
    </row>
    <row r="41" spans="2:13" s="86" customFormat="1" ht="20.100000000000001" customHeight="1" x14ac:dyDescent="0.25">
      <c r="B41" s="242"/>
      <c r="C41" s="243"/>
      <c r="D41" s="244"/>
      <c r="E41" s="243"/>
      <c r="F41" s="243"/>
      <c r="G41" s="244"/>
      <c r="H41" s="21"/>
      <c r="I41" s="14"/>
      <c r="J41" s="116">
        <f t="shared" si="12"/>
        <v>0</v>
      </c>
      <c r="K41" s="117">
        <f t="shared" si="13"/>
        <v>0</v>
      </c>
      <c r="L41" s="288"/>
      <c r="M41" s="289"/>
    </row>
    <row r="42" spans="2:13" s="86" customFormat="1" ht="20.100000000000001" customHeight="1" x14ac:dyDescent="0.25">
      <c r="B42" s="242"/>
      <c r="C42" s="243"/>
      <c r="D42" s="244"/>
      <c r="E42" s="243"/>
      <c r="F42" s="243"/>
      <c r="G42" s="244"/>
      <c r="H42" s="21"/>
      <c r="I42" s="14"/>
      <c r="J42" s="116">
        <f t="shared" si="12"/>
        <v>0</v>
      </c>
      <c r="K42" s="117">
        <f t="shared" si="13"/>
        <v>0</v>
      </c>
      <c r="L42" s="288"/>
      <c r="M42" s="289"/>
    </row>
    <row r="43" spans="2:13" s="86" customFormat="1" ht="20.100000000000001" customHeight="1" x14ac:dyDescent="0.25">
      <c r="B43" s="242"/>
      <c r="C43" s="243"/>
      <c r="D43" s="244"/>
      <c r="E43" s="243"/>
      <c r="F43" s="243"/>
      <c r="G43" s="244"/>
      <c r="H43" s="21"/>
      <c r="I43" s="14"/>
      <c r="J43" s="116">
        <f t="shared" si="12"/>
        <v>0</v>
      </c>
      <c r="K43" s="117">
        <f t="shared" si="13"/>
        <v>0</v>
      </c>
      <c r="L43" s="288"/>
      <c r="M43" s="289"/>
    </row>
    <row r="44" spans="2:13" s="86" customFormat="1" ht="20.100000000000001" customHeight="1" thickBot="1" x14ac:dyDescent="0.3">
      <c r="B44" s="242"/>
      <c r="C44" s="243"/>
      <c r="D44" s="244"/>
      <c r="E44" s="243"/>
      <c r="F44" s="243"/>
      <c r="G44" s="244"/>
      <c r="H44" s="21"/>
      <c r="I44" s="15"/>
      <c r="J44" s="116">
        <f t="shared" si="12"/>
        <v>0</v>
      </c>
      <c r="K44" s="117">
        <f t="shared" si="13"/>
        <v>0</v>
      </c>
      <c r="L44" s="288"/>
      <c r="M44" s="289"/>
    </row>
    <row r="45" spans="2:13" s="81" customFormat="1" ht="23.25" customHeight="1" x14ac:dyDescent="0.25">
      <c r="B45" s="106" t="s">
        <v>117</v>
      </c>
      <c r="C45" s="105"/>
      <c r="D45" s="105"/>
      <c r="E45" s="105"/>
      <c r="F45" s="105"/>
      <c r="G45" s="105"/>
      <c r="H45" s="105"/>
      <c r="I45" s="107"/>
      <c r="J45" s="309">
        <f>SUM(J47:J49)</f>
        <v>0</v>
      </c>
      <c r="K45" s="309">
        <f>SUM(K47:K49)</f>
        <v>0</v>
      </c>
    </row>
    <row r="46" spans="2:13" ht="27.75" customHeight="1" x14ac:dyDescent="0.25">
      <c r="B46" s="248" t="s">
        <v>73</v>
      </c>
      <c r="C46" s="249"/>
      <c r="D46" s="249"/>
      <c r="E46" s="249" t="s">
        <v>109</v>
      </c>
      <c r="F46" s="249"/>
      <c r="G46" s="249"/>
      <c r="H46" s="170" t="s">
        <v>12</v>
      </c>
      <c r="I46" s="104" t="s">
        <v>13</v>
      </c>
      <c r="J46" s="310"/>
      <c r="K46" s="310"/>
    </row>
    <row r="47" spans="2:13" s="86" customFormat="1" ht="20.100000000000001" customHeight="1" x14ac:dyDescent="0.25">
      <c r="B47" s="242"/>
      <c r="C47" s="243"/>
      <c r="D47" s="244"/>
      <c r="E47" s="243"/>
      <c r="F47" s="243"/>
      <c r="G47" s="244"/>
      <c r="H47" s="21"/>
      <c r="I47" s="14"/>
      <c r="J47" s="116">
        <f>IF(AND(B47&lt;&gt;"",I47&lt;&gt;""),0.2,0)</f>
        <v>0</v>
      </c>
      <c r="K47" s="117">
        <f>J47</f>
        <v>0</v>
      </c>
      <c r="L47" s="288"/>
      <c r="M47" s="289"/>
    </row>
    <row r="48" spans="2:13" s="86" customFormat="1" ht="20.100000000000001" customHeight="1" x14ac:dyDescent="0.25">
      <c r="B48" s="242"/>
      <c r="C48" s="243"/>
      <c r="D48" s="244"/>
      <c r="E48" s="243"/>
      <c r="F48" s="243"/>
      <c r="G48" s="244"/>
      <c r="H48" s="21"/>
      <c r="I48" s="14"/>
      <c r="J48" s="116">
        <f t="shared" ref="J48:J49" si="14">IF(AND(B48&lt;&gt;"",I48&lt;&gt;""),0.2,0)</f>
        <v>0</v>
      </c>
      <c r="K48" s="117">
        <f t="shared" ref="K48:K49" si="15">J48</f>
        <v>0</v>
      </c>
      <c r="L48" s="288"/>
      <c r="M48" s="289"/>
    </row>
    <row r="49" spans="2:13" s="86" customFormat="1" ht="20.100000000000001" customHeight="1" x14ac:dyDescent="0.25">
      <c r="B49" s="242"/>
      <c r="C49" s="243"/>
      <c r="D49" s="244"/>
      <c r="E49" s="243"/>
      <c r="F49" s="243"/>
      <c r="G49" s="244"/>
      <c r="H49" s="21"/>
      <c r="I49" s="14"/>
      <c r="J49" s="116">
        <f t="shared" si="14"/>
        <v>0</v>
      </c>
      <c r="K49" s="117">
        <f t="shared" si="15"/>
        <v>0</v>
      </c>
      <c r="L49" s="288"/>
      <c r="M49" s="289"/>
    </row>
    <row r="50" spans="2:13" s="81" customFormat="1" ht="23.25" customHeight="1" x14ac:dyDescent="0.25">
      <c r="B50" s="106" t="s">
        <v>118</v>
      </c>
      <c r="C50" s="105"/>
      <c r="D50" s="105"/>
      <c r="E50" s="105"/>
      <c r="F50" s="105"/>
      <c r="G50" s="105"/>
      <c r="H50" s="105"/>
      <c r="I50" s="107"/>
      <c r="J50" s="309">
        <f>SUM(J52:J54)</f>
        <v>0</v>
      </c>
      <c r="K50" s="309">
        <f>SUM(K52:K54)</f>
        <v>0</v>
      </c>
    </row>
    <row r="51" spans="2:13" ht="27.75" customHeight="1" x14ac:dyDescent="0.25">
      <c r="B51" s="248" t="s">
        <v>73</v>
      </c>
      <c r="C51" s="249"/>
      <c r="D51" s="249"/>
      <c r="E51" s="249" t="s">
        <v>132</v>
      </c>
      <c r="F51" s="249"/>
      <c r="G51" s="249"/>
      <c r="H51" s="170" t="s">
        <v>12</v>
      </c>
      <c r="I51" s="104" t="s">
        <v>13</v>
      </c>
      <c r="J51" s="310"/>
      <c r="K51" s="310"/>
    </row>
    <row r="52" spans="2:13" s="86" customFormat="1" ht="20.100000000000001" customHeight="1" x14ac:dyDescent="0.25">
      <c r="B52" s="242"/>
      <c r="C52" s="243"/>
      <c r="D52" s="244"/>
      <c r="E52" s="243"/>
      <c r="F52" s="243"/>
      <c r="G52" s="244"/>
      <c r="H52" s="21"/>
      <c r="I52" s="14"/>
      <c r="J52" s="116">
        <f>IF(AND(B52&lt;&gt;"",I52&lt;&gt;""),0.5,0)</f>
        <v>0</v>
      </c>
      <c r="K52" s="117">
        <f>J52</f>
        <v>0</v>
      </c>
      <c r="L52" s="288"/>
      <c r="M52" s="289"/>
    </row>
    <row r="53" spans="2:13" s="86" customFormat="1" ht="20.100000000000001" customHeight="1" x14ac:dyDescent="0.25">
      <c r="B53" s="242"/>
      <c r="C53" s="243"/>
      <c r="D53" s="244"/>
      <c r="E53" s="243"/>
      <c r="F53" s="243"/>
      <c r="G53" s="244"/>
      <c r="H53" s="21"/>
      <c r="I53" s="14"/>
      <c r="J53" s="116">
        <f t="shared" ref="J53:J54" si="16">IF(AND(B53&lt;&gt;"",I53&lt;&gt;""),0.5,0)</f>
        <v>0</v>
      </c>
      <c r="K53" s="117">
        <f t="shared" ref="K53:K54" si="17">J53</f>
        <v>0</v>
      </c>
      <c r="L53" s="288"/>
      <c r="M53" s="289"/>
    </row>
    <row r="54" spans="2:13" s="86" customFormat="1" ht="20.100000000000001" customHeight="1" x14ac:dyDescent="0.25">
      <c r="B54" s="242"/>
      <c r="C54" s="243"/>
      <c r="D54" s="244"/>
      <c r="E54" s="243"/>
      <c r="F54" s="243"/>
      <c r="G54" s="244"/>
      <c r="H54" s="21"/>
      <c r="I54" s="14"/>
      <c r="J54" s="116">
        <f t="shared" si="16"/>
        <v>0</v>
      </c>
      <c r="K54" s="117">
        <f t="shared" si="17"/>
        <v>0</v>
      </c>
      <c r="L54" s="288"/>
      <c r="M54" s="289"/>
    </row>
    <row r="55" spans="2:13" s="81" customFormat="1" ht="23.25" customHeight="1" x14ac:dyDescent="0.25">
      <c r="B55" s="106" t="s">
        <v>119</v>
      </c>
      <c r="C55" s="105"/>
      <c r="D55" s="105"/>
      <c r="E55" s="105"/>
      <c r="F55" s="105"/>
      <c r="G55" s="105"/>
      <c r="H55" s="105"/>
      <c r="I55" s="107"/>
      <c r="J55" s="309">
        <f>SUM(J57:J59)</f>
        <v>0</v>
      </c>
      <c r="K55" s="309">
        <f>SUM(K57:K59)</f>
        <v>0</v>
      </c>
    </row>
    <row r="56" spans="2:13" ht="27.75" customHeight="1" x14ac:dyDescent="0.25">
      <c r="B56" s="248" t="s">
        <v>73</v>
      </c>
      <c r="C56" s="249"/>
      <c r="D56" s="249"/>
      <c r="E56" s="249" t="s">
        <v>132</v>
      </c>
      <c r="F56" s="249"/>
      <c r="G56" s="249"/>
      <c r="H56" s="170" t="s">
        <v>12</v>
      </c>
      <c r="I56" s="104" t="s">
        <v>13</v>
      </c>
      <c r="J56" s="310"/>
      <c r="K56" s="310"/>
    </row>
    <row r="57" spans="2:13" s="86" customFormat="1" ht="20.100000000000001" customHeight="1" x14ac:dyDescent="0.25">
      <c r="B57" s="242"/>
      <c r="C57" s="243"/>
      <c r="D57" s="244"/>
      <c r="E57" s="243"/>
      <c r="F57" s="243"/>
      <c r="G57" s="244"/>
      <c r="H57" s="21"/>
      <c r="I57" s="14"/>
      <c r="J57" s="116">
        <f>IF(AND(B57&lt;&gt;"",I57&lt;&gt;""),1,0)</f>
        <v>0</v>
      </c>
      <c r="K57" s="117">
        <f>J57</f>
        <v>0</v>
      </c>
      <c r="L57" s="288"/>
      <c r="M57" s="289"/>
    </row>
    <row r="58" spans="2:13" s="86" customFormat="1" ht="20.100000000000001" customHeight="1" x14ac:dyDescent="0.25">
      <c r="B58" s="242"/>
      <c r="C58" s="243"/>
      <c r="D58" s="244"/>
      <c r="E58" s="243"/>
      <c r="F58" s="243"/>
      <c r="G58" s="244"/>
      <c r="H58" s="21"/>
      <c r="I58" s="14"/>
      <c r="J58" s="116">
        <f t="shared" ref="J58:J59" si="18">IF(AND(B58&lt;&gt;"",I58&lt;&gt;""),1,0)</f>
        <v>0</v>
      </c>
      <c r="K58" s="117">
        <f t="shared" ref="K58:K59" si="19">J58</f>
        <v>0</v>
      </c>
      <c r="L58" s="288"/>
      <c r="M58" s="289"/>
    </row>
    <row r="59" spans="2:13" s="86" customFormat="1" ht="20.100000000000001" customHeight="1" x14ac:dyDescent="0.25">
      <c r="B59" s="242"/>
      <c r="C59" s="243"/>
      <c r="D59" s="244"/>
      <c r="E59" s="243"/>
      <c r="F59" s="243"/>
      <c r="G59" s="244"/>
      <c r="H59" s="21"/>
      <c r="I59" s="14"/>
      <c r="J59" s="116">
        <f t="shared" si="18"/>
        <v>0</v>
      </c>
      <c r="K59" s="117">
        <f t="shared" si="19"/>
        <v>0</v>
      </c>
      <c r="L59" s="288"/>
      <c r="M59" s="289"/>
    </row>
    <row r="60" spans="2:13" s="81" customFormat="1" ht="23.25" customHeight="1" x14ac:dyDescent="0.25">
      <c r="B60" s="106" t="s">
        <v>120</v>
      </c>
      <c r="C60" s="105"/>
      <c r="D60" s="105"/>
      <c r="E60" s="105"/>
      <c r="F60" s="105"/>
      <c r="G60" s="105"/>
      <c r="H60" s="105"/>
      <c r="I60" s="107"/>
      <c r="J60" s="309">
        <f>SUM(J62:J64)</f>
        <v>0</v>
      </c>
      <c r="K60" s="309">
        <f>SUM(K62:K64)</f>
        <v>0</v>
      </c>
    </row>
    <row r="61" spans="2:13" ht="27.75" customHeight="1" x14ac:dyDescent="0.25">
      <c r="B61" s="248" t="s">
        <v>110</v>
      </c>
      <c r="C61" s="249"/>
      <c r="D61" s="249"/>
      <c r="E61" s="249"/>
      <c r="F61" s="170"/>
      <c r="G61" s="170"/>
      <c r="H61" s="170"/>
      <c r="I61" s="104" t="s">
        <v>13</v>
      </c>
      <c r="J61" s="310"/>
      <c r="K61" s="310"/>
    </row>
    <row r="62" spans="2:13" s="86" customFormat="1" ht="20.100000000000001" customHeight="1" x14ac:dyDescent="0.25">
      <c r="B62" s="242"/>
      <c r="C62" s="243"/>
      <c r="D62" s="243"/>
      <c r="E62" s="243"/>
      <c r="F62" s="243"/>
      <c r="G62" s="243"/>
      <c r="H62" s="244"/>
      <c r="I62" s="14"/>
      <c r="J62" s="116">
        <f>IF(AND(B62&lt;&gt;"",I62&lt;&gt;""),0.2,0)</f>
        <v>0</v>
      </c>
      <c r="K62" s="117">
        <f>J62</f>
        <v>0</v>
      </c>
      <c r="L62" s="288"/>
      <c r="M62" s="289"/>
    </row>
    <row r="63" spans="2:13" s="86" customFormat="1" ht="20.100000000000001" customHeight="1" x14ac:dyDescent="0.25">
      <c r="B63" s="242"/>
      <c r="C63" s="243"/>
      <c r="D63" s="243"/>
      <c r="E63" s="243"/>
      <c r="F63" s="243"/>
      <c r="G63" s="243"/>
      <c r="H63" s="244"/>
      <c r="I63" s="14"/>
      <c r="J63" s="116">
        <f t="shared" ref="J63:J64" si="20">IF(AND(B63&lt;&gt;"",I63&lt;&gt;""),0.2,0)</f>
        <v>0</v>
      </c>
      <c r="K63" s="117">
        <f t="shared" ref="K63:K64" si="21">J63</f>
        <v>0</v>
      </c>
      <c r="L63" s="288"/>
      <c r="M63" s="289"/>
    </row>
    <row r="64" spans="2:13" s="86" customFormat="1" ht="20.100000000000001" customHeight="1" thickBot="1" x14ac:dyDescent="0.3">
      <c r="B64" s="270"/>
      <c r="C64" s="271"/>
      <c r="D64" s="271"/>
      <c r="E64" s="271"/>
      <c r="F64" s="271"/>
      <c r="G64" s="271"/>
      <c r="H64" s="272"/>
      <c r="I64" s="15"/>
      <c r="J64" s="116">
        <f t="shared" si="20"/>
        <v>0</v>
      </c>
      <c r="K64" s="117">
        <f t="shared" si="21"/>
        <v>0</v>
      </c>
      <c r="L64" s="288"/>
      <c r="M64" s="289"/>
    </row>
    <row r="65" spans="2:13" s="81" customFormat="1" ht="23.25" customHeight="1" x14ac:dyDescent="0.25">
      <c r="B65" s="106" t="s">
        <v>121</v>
      </c>
      <c r="C65" s="105"/>
      <c r="D65" s="105"/>
      <c r="E65" s="105"/>
      <c r="F65" s="105"/>
      <c r="G65" s="105"/>
      <c r="H65" s="105"/>
      <c r="I65" s="107"/>
      <c r="J65" s="309">
        <f>SUM(J67:J69)</f>
        <v>0</v>
      </c>
      <c r="K65" s="309">
        <f>SUM(K67:K69)</f>
        <v>0</v>
      </c>
    </row>
    <row r="66" spans="2:13" ht="27.75" customHeight="1" x14ac:dyDescent="0.25">
      <c r="B66" s="248" t="s">
        <v>111</v>
      </c>
      <c r="C66" s="249"/>
      <c r="D66" s="249"/>
      <c r="E66" s="249"/>
      <c r="F66" s="249"/>
      <c r="G66" s="249"/>
      <c r="H66" s="170" t="s">
        <v>12</v>
      </c>
      <c r="I66" s="104" t="s">
        <v>13</v>
      </c>
      <c r="J66" s="310"/>
      <c r="K66" s="310"/>
    </row>
    <row r="67" spans="2:13" s="86" customFormat="1" ht="20.100000000000001" customHeight="1" x14ac:dyDescent="0.25">
      <c r="B67" s="242"/>
      <c r="C67" s="243"/>
      <c r="D67" s="243"/>
      <c r="E67" s="243"/>
      <c r="F67" s="243"/>
      <c r="G67" s="244"/>
      <c r="H67" s="21"/>
      <c r="I67" s="14"/>
      <c r="J67" s="116">
        <f>IF(AND(B67&lt;&gt;"",I67&lt;&gt;""),0.2,0)</f>
        <v>0</v>
      </c>
      <c r="K67" s="117">
        <f>J67</f>
        <v>0</v>
      </c>
      <c r="L67" s="288"/>
      <c r="M67" s="289"/>
    </row>
    <row r="68" spans="2:13" s="86" customFormat="1" ht="20.100000000000001" customHeight="1" x14ac:dyDescent="0.25">
      <c r="B68" s="242"/>
      <c r="C68" s="243"/>
      <c r="D68" s="243"/>
      <c r="E68" s="243"/>
      <c r="F68" s="243"/>
      <c r="G68" s="244"/>
      <c r="H68" s="21"/>
      <c r="I68" s="14"/>
      <c r="J68" s="116">
        <f t="shared" ref="J68:J69" si="22">IF(AND(B68&lt;&gt;"",I68&lt;&gt;""),0.2,0)</f>
        <v>0</v>
      </c>
      <c r="K68" s="117">
        <f t="shared" ref="K68:K69" si="23">J68</f>
        <v>0</v>
      </c>
      <c r="L68" s="288"/>
      <c r="M68" s="289"/>
    </row>
    <row r="69" spans="2:13" s="86" customFormat="1" ht="20.100000000000001" customHeight="1" thickBot="1" x14ac:dyDescent="0.3">
      <c r="B69" s="270"/>
      <c r="C69" s="271"/>
      <c r="D69" s="271"/>
      <c r="E69" s="271"/>
      <c r="F69" s="271"/>
      <c r="G69" s="272"/>
      <c r="H69" s="66"/>
      <c r="I69" s="15"/>
      <c r="J69" s="118">
        <f t="shared" si="22"/>
        <v>0</v>
      </c>
      <c r="K69" s="117">
        <f t="shared" si="23"/>
        <v>0</v>
      </c>
      <c r="L69" s="288"/>
      <c r="M69" s="289"/>
    </row>
    <row r="70" spans="2:13" ht="30" customHeight="1" x14ac:dyDescent="0.25">
      <c r="B70" s="312" t="s">
        <v>146</v>
      </c>
      <c r="C70" s="313"/>
      <c r="D70" s="313"/>
      <c r="E70" s="313"/>
      <c r="F70" s="313"/>
      <c r="G70" s="313"/>
      <c r="H70" s="313"/>
      <c r="I70" s="314"/>
    </row>
    <row r="71" spans="2:13" ht="30" customHeight="1" x14ac:dyDescent="0.25">
      <c r="B71" s="229"/>
      <c r="C71" s="230"/>
      <c r="D71" s="230"/>
      <c r="E71" s="230"/>
      <c r="F71" s="230"/>
      <c r="G71" s="230"/>
      <c r="H71" s="230"/>
      <c r="I71" s="231"/>
    </row>
    <row r="72" spans="2:13" ht="30" customHeight="1" x14ac:dyDescent="0.25">
      <c r="B72" s="229"/>
      <c r="C72" s="230"/>
      <c r="D72" s="230"/>
      <c r="E72" s="230"/>
      <c r="F72" s="230"/>
      <c r="G72" s="230"/>
      <c r="H72" s="230"/>
      <c r="I72" s="231"/>
    </row>
    <row r="73" spans="2:13" ht="30" customHeight="1" thickBot="1" x14ac:dyDescent="0.3">
      <c r="B73" s="232"/>
      <c r="C73" s="233"/>
      <c r="D73" s="233"/>
      <c r="E73" s="233"/>
      <c r="F73" s="233"/>
      <c r="G73" s="233"/>
      <c r="H73" s="233"/>
      <c r="I73" s="234"/>
    </row>
  </sheetData>
  <sheetProtection algorithmName="SHA-512" hashValue="8wyzVQJKwJxWrXkJqYkXzzJQ8d7QVpdtIOdmg07hsDIS7d2XfvH1E5MNC2CMx6iBntzXPoaWxXujsr734/KtzQ==" saltValue="kjR8rhQHNAebpvDY6BVvXA==" spinCount="100000" sheet="1" objects="1" scenarios="1" insertRows="0" deleteRows="0" selectLockedCells="1"/>
  <mergeCells count="152">
    <mergeCell ref="L63:M63"/>
    <mergeCell ref="L64:M64"/>
    <mergeCell ref="L67:M67"/>
    <mergeCell ref="L68:M68"/>
    <mergeCell ref="L69:M69"/>
    <mergeCell ref="B70:I70"/>
    <mergeCell ref="B71:I73"/>
    <mergeCell ref="L48:M48"/>
    <mergeCell ref="L49:M49"/>
    <mergeCell ref="L52:M52"/>
    <mergeCell ref="L53:M53"/>
    <mergeCell ref="L54:M54"/>
    <mergeCell ref="L57:M57"/>
    <mergeCell ref="L58:M58"/>
    <mergeCell ref="L59:M59"/>
    <mergeCell ref="L62:M62"/>
    <mergeCell ref="B68:G68"/>
    <mergeCell ref="B69:G69"/>
    <mergeCell ref="B59:D59"/>
    <mergeCell ref="E59:G59"/>
    <mergeCell ref="B66:G66"/>
    <mergeCell ref="B67:G67"/>
    <mergeCell ref="B56:D56"/>
    <mergeCell ref="E56:G56"/>
    <mergeCell ref="L35:M35"/>
    <mergeCell ref="L36:M36"/>
    <mergeCell ref="L39:M39"/>
    <mergeCell ref="L40:M40"/>
    <mergeCell ref="L41:M41"/>
    <mergeCell ref="L42:M42"/>
    <mergeCell ref="L43:M43"/>
    <mergeCell ref="L44:M44"/>
    <mergeCell ref="L47:M47"/>
    <mergeCell ref="L20:M20"/>
    <mergeCell ref="L21:M21"/>
    <mergeCell ref="L24:M24"/>
    <mergeCell ref="L25:M25"/>
    <mergeCell ref="L26:M26"/>
    <mergeCell ref="L29:M29"/>
    <mergeCell ref="L30:M30"/>
    <mergeCell ref="L31:M31"/>
    <mergeCell ref="L34:M34"/>
    <mergeCell ref="C4:G5"/>
    <mergeCell ref="H4:I4"/>
    <mergeCell ref="L9:M9"/>
    <mergeCell ref="L10:M10"/>
    <mergeCell ref="L11:M11"/>
    <mergeCell ref="L14:M14"/>
    <mergeCell ref="L15:M15"/>
    <mergeCell ref="L16:M16"/>
    <mergeCell ref="L19:M19"/>
    <mergeCell ref="J2:J4"/>
    <mergeCell ref="K7:K8"/>
    <mergeCell ref="K12:K13"/>
    <mergeCell ref="K17:K18"/>
    <mergeCell ref="B8:E8"/>
    <mergeCell ref="B14:G14"/>
    <mergeCell ref="B15:G15"/>
    <mergeCell ref="B16:G16"/>
    <mergeCell ref="B18:E18"/>
    <mergeCell ref="F18:G18"/>
    <mergeCell ref="F19:G19"/>
    <mergeCell ref="K22:K23"/>
    <mergeCell ref="K27:K28"/>
    <mergeCell ref="K32:K33"/>
    <mergeCell ref="K37:K38"/>
    <mergeCell ref="K45:K46"/>
    <mergeCell ref="K50:K51"/>
    <mergeCell ref="K55:K56"/>
    <mergeCell ref="K60:K61"/>
    <mergeCell ref="K65:K66"/>
    <mergeCell ref="B57:D57"/>
    <mergeCell ref="E57:G57"/>
    <mergeCell ref="B58:D58"/>
    <mergeCell ref="E58:G58"/>
    <mergeCell ref="B52:D52"/>
    <mergeCell ref="E52:G52"/>
    <mergeCell ref="B53:D53"/>
    <mergeCell ref="E53:G53"/>
    <mergeCell ref="B54:D54"/>
    <mergeCell ref="E54:G54"/>
    <mergeCell ref="B48:D48"/>
    <mergeCell ref="E48:G48"/>
    <mergeCell ref="B49:D49"/>
    <mergeCell ref="E49:G49"/>
    <mergeCell ref="B51:D51"/>
    <mergeCell ref="E51:G51"/>
    <mergeCell ref="B40:D40"/>
    <mergeCell ref="E40:G40"/>
    <mergeCell ref="B41:D41"/>
    <mergeCell ref="E41:G41"/>
    <mergeCell ref="B42:D42"/>
    <mergeCell ref="E42:G42"/>
    <mergeCell ref="B36:E36"/>
    <mergeCell ref="F36:G36"/>
    <mergeCell ref="E38:G38"/>
    <mergeCell ref="E39:G39"/>
    <mergeCell ref="B39:D39"/>
    <mergeCell ref="B38:D38"/>
    <mergeCell ref="B21:E21"/>
    <mergeCell ref="F21:G21"/>
    <mergeCell ref="F33:G33"/>
    <mergeCell ref="F34:G34"/>
    <mergeCell ref="B34:E34"/>
    <mergeCell ref="B35:E35"/>
    <mergeCell ref="F35:G35"/>
    <mergeCell ref="B26:E26"/>
    <mergeCell ref="F26:G26"/>
    <mergeCell ref="B29:G29"/>
    <mergeCell ref="B28:G28"/>
    <mergeCell ref="B30:G30"/>
    <mergeCell ref="B23:E23"/>
    <mergeCell ref="F23:G23"/>
    <mergeCell ref="B24:E24"/>
    <mergeCell ref="F24:G24"/>
    <mergeCell ref="B25:E25"/>
    <mergeCell ref="F25:G25"/>
    <mergeCell ref="J65:J66"/>
    <mergeCell ref="J32:J33"/>
    <mergeCell ref="J37:J38"/>
    <mergeCell ref="J7:J8"/>
    <mergeCell ref="J12:J13"/>
    <mergeCell ref="J17:J18"/>
    <mergeCell ref="J22:J23"/>
    <mergeCell ref="J27:J28"/>
    <mergeCell ref="J45:J46"/>
    <mergeCell ref="J50:J51"/>
    <mergeCell ref="J55:J56"/>
    <mergeCell ref="B20:E20"/>
    <mergeCell ref="F20:G20"/>
    <mergeCell ref="K2:K5"/>
    <mergeCell ref="L2:L5"/>
    <mergeCell ref="B61:E61"/>
    <mergeCell ref="B62:H62"/>
    <mergeCell ref="B63:H63"/>
    <mergeCell ref="B64:H64"/>
    <mergeCell ref="B31:G31"/>
    <mergeCell ref="B10:F10"/>
    <mergeCell ref="B11:F11"/>
    <mergeCell ref="B9:F9"/>
    <mergeCell ref="B33:E33"/>
    <mergeCell ref="B13:E13"/>
    <mergeCell ref="J60:J61"/>
    <mergeCell ref="B43:D43"/>
    <mergeCell ref="E43:G43"/>
    <mergeCell ref="B44:D44"/>
    <mergeCell ref="E44:G44"/>
    <mergeCell ref="B46:D46"/>
    <mergeCell ref="E46:G46"/>
    <mergeCell ref="B47:D47"/>
    <mergeCell ref="E47:G47"/>
    <mergeCell ref="B19:E19"/>
  </mergeCells>
  <conditionalFormatting sqref="K6">
    <cfRule type="cellIs" dxfId="0" priority="1" operator="greaterThan">
      <formula>5</formula>
    </cfRule>
  </conditionalFormatting>
  <dataValidations disablePrompts="1" count="1">
    <dataValidation type="custom" allowBlank="1" showInputMessage="1" showErrorMessage="1" sqref="I19:I21 I24:I26">
      <formula1>ISTEXT(B19)</formula1>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workbookViewId="0">
      <selection activeCell="G1" sqref="G1"/>
    </sheetView>
  </sheetViews>
  <sheetFormatPr baseColWidth="10" defaultRowHeight="15" x14ac:dyDescent="0.25"/>
  <cols>
    <col min="1" max="1" width="3.85546875" customWidth="1"/>
    <col min="2" max="2" width="24.85546875" customWidth="1"/>
    <col min="3" max="3" width="9" customWidth="1"/>
    <col min="4" max="4" width="25.7109375" customWidth="1"/>
    <col min="5" max="5" width="23.42578125" customWidth="1"/>
    <col min="7" max="7" width="99.5703125" bestFit="1" customWidth="1"/>
  </cols>
  <sheetData>
    <row r="1" spans="2:7" ht="15.75" thickBot="1" x14ac:dyDescent="0.3">
      <c r="B1" s="29" t="s">
        <v>45</v>
      </c>
      <c r="C1" s="30"/>
      <c r="D1" s="42" t="s">
        <v>67</v>
      </c>
      <c r="E1" s="43"/>
      <c r="G1" s="25" t="s">
        <v>78</v>
      </c>
    </row>
    <row r="2" spans="2:7" x14ac:dyDescent="0.25">
      <c r="B2" s="31" t="s">
        <v>49</v>
      </c>
      <c r="C2" s="32">
        <v>4</v>
      </c>
      <c r="D2" s="50" t="s">
        <v>46</v>
      </c>
      <c r="E2" s="51">
        <v>1</v>
      </c>
      <c r="G2" s="24" t="s">
        <v>77</v>
      </c>
    </row>
    <row r="3" spans="2:7" x14ac:dyDescent="0.25">
      <c r="B3" s="31" t="s">
        <v>50</v>
      </c>
      <c r="C3" s="32">
        <v>3</v>
      </c>
      <c r="D3" s="44" t="s">
        <v>116</v>
      </c>
      <c r="E3" s="45">
        <v>1</v>
      </c>
      <c r="G3" s="24" t="s">
        <v>7</v>
      </c>
    </row>
    <row r="4" spans="2:7" ht="15.75" thickBot="1" x14ac:dyDescent="0.3">
      <c r="B4" s="31" t="s">
        <v>51</v>
      </c>
      <c r="C4" s="32">
        <v>2</v>
      </c>
      <c r="D4" s="44" t="s">
        <v>47</v>
      </c>
      <c r="E4" s="45">
        <v>2</v>
      </c>
      <c r="G4" s="23" t="s">
        <v>76</v>
      </c>
    </row>
    <row r="5" spans="2:7" ht="15.75" thickBot="1" x14ac:dyDescent="0.3">
      <c r="B5" s="33" t="s">
        <v>52</v>
      </c>
      <c r="C5" s="34">
        <v>1</v>
      </c>
      <c r="D5" s="44" t="s">
        <v>48</v>
      </c>
      <c r="E5" s="45">
        <v>3</v>
      </c>
      <c r="G5" s="36"/>
    </row>
    <row r="6" spans="2:7" ht="15.75" thickBot="1" x14ac:dyDescent="0.3">
      <c r="D6" s="44" t="s">
        <v>53</v>
      </c>
      <c r="E6" s="45">
        <v>4</v>
      </c>
      <c r="G6" s="36"/>
    </row>
    <row r="7" spans="2:7" x14ac:dyDescent="0.25">
      <c r="B7" s="22" t="s">
        <v>55</v>
      </c>
      <c r="C7" s="47"/>
      <c r="D7" s="44" t="s">
        <v>54</v>
      </c>
      <c r="E7" s="45">
        <v>5</v>
      </c>
      <c r="G7" s="36"/>
    </row>
    <row r="8" spans="2:7" x14ac:dyDescent="0.25">
      <c r="B8" s="17" t="s">
        <v>56</v>
      </c>
      <c r="C8" s="48">
        <v>6</v>
      </c>
      <c r="D8" s="52" t="s">
        <v>114</v>
      </c>
      <c r="E8" s="46">
        <v>6</v>
      </c>
      <c r="G8" s="36"/>
    </row>
    <row r="9" spans="2:7" ht="15.75" thickBot="1" x14ac:dyDescent="0.3">
      <c r="B9" s="19" t="s">
        <v>57</v>
      </c>
      <c r="C9" s="49">
        <v>0</v>
      </c>
      <c r="D9" s="53" t="s">
        <v>115</v>
      </c>
      <c r="E9" s="54">
        <v>7</v>
      </c>
      <c r="G9" s="36"/>
    </row>
    <row r="10" spans="2:7" ht="15.75" thickBot="1" x14ac:dyDescent="0.3">
      <c r="G10" s="36"/>
    </row>
    <row r="11" spans="2:7" ht="15.75" thickBot="1" x14ac:dyDescent="0.3">
      <c r="B11" s="39" t="s">
        <v>61</v>
      </c>
      <c r="C11" s="40"/>
      <c r="E11" s="25" t="s">
        <v>122</v>
      </c>
      <c r="G11" s="36"/>
    </row>
    <row r="12" spans="2:7" x14ac:dyDescent="0.25">
      <c r="B12" s="38" t="s">
        <v>94</v>
      </c>
      <c r="C12" s="16">
        <v>15</v>
      </c>
      <c r="E12" s="61" t="s">
        <v>123</v>
      </c>
      <c r="G12" s="36"/>
    </row>
    <row r="13" spans="2:7" ht="15.75" thickBot="1" x14ac:dyDescent="0.3">
      <c r="B13" s="17" t="s">
        <v>49</v>
      </c>
      <c r="C13" s="18">
        <v>10</v>
      </c>
      <c r="E13" s="62" t="s">
        <v>124</v>
      </c>
      <c r="G13" s="36"/>
    </row>
    <row r="14" spans="2:7" x14ac:dyDescent="0.25">
      <c r="B14" s="17" t="s">
        <v>50</v>
      </c>
      <c r="C14" s="18">
        <v>4</v>
      </c>
      <c r="G14" s="36"/>
    </row>
    <row r="15" spans="2:7" x14ac:dyDescent="0.25">
      <c r="B15" s="17" t="s">
        <v>51</v>
      </c>
      <c r="C15" s="18">
        <v>2</v>
      </c>
      <c r="G15" s="36"/>
    </row>
    <row r="16" spans="2:7" x14ac:dyDescent="0.25">
      <c r="B16" s="17" t="s">
        <v>62</v>
      </c>
      <c r="C16" s="41">
        <v>1</v>
      </c>
      <c r="G16" s="36"/>
    </row>
    <row r="17" spans="2:7" ht="15.75" thickBot="1" x14ac:dyDescent="0.3">
      <c r="B17" s="37" t="s">
        <v>63</v>
      </c>
      <c r="C17" s="20">
        <v>0.2</v>
      </c>
      <c r="G17" s="36"/>
    </row>
    <row r="18" spans="2:7" x14ac:dyDescent="0.25">
      <c r="B18" s="35" t="s">
        <v>64</v>
      </c>
      <c r="C18" s="18"/>
      <c r="G18" s="36"/>
    </row>
    <row r="19" spans="2:7" x14ac:dyDescent="0.25">
      <c r="B19" s="17" t="s">
        <v>86</v>
      </c>
      <c r="C19" s="18">
        <v>4</v>
      </c>
      <c r="G19" s="36"/>
    </row>
    <row r="20" spans="2:7" ht="15.75" thickBot="1" x14ac:dyDescent="0.3">
      <c r="B20" s="19" t="s">
        <v>87</v>
      </c>
      <c r="C20" s="20">
        <v>2</v>
      </c>
      <c r="G20" s="36"/>
    </row>
    <row r="21" spans="2:7" x14ac:dyDescent="0.25">
      <c r="B21" s="36"/>
      <c r="C21" s="36"/>
      <c r="G21" s="36"/>
    </row>
    <row r="22" spans="2:7" x14ac:dyDescent="0.25">
      <c r="B22" s="36"/>
      <c r="C22" s="36"/>
      <c r="G22" s="36"/>
    </row>
    <row r="23" spans="2:7" ht="15.75" thickBot="1" x14ac:dyDescent="0.3">
      <c r="G23" s="36"/>
    </row>
    <row r="24" spans="2:7" x14ac:dyDescent="0.25">
      <c r="B24" s="22" t="s">
        <v>69</v>
      </c>
      <c r="C24" s="16"/>
      <c r="G24" s="36"/>
    </row>
    <row r="25" spans="2:7" x14ac:dyDescent="0.25">
      <c r="B25" s="17" t="s">
        <v>88</v>
      </c>
      <c r="C25" s="18">
        <v>0.5</v>
      </c>
      <c r="G25" s="36"/>
    </row>
    <row r="26" spans="2:7" x14ac:dyDescent="0.25">
      <c r="B26" s="17" t="s">
        <v>89</v>
      </c>
      <c r="C26" s="18">
        <v>0.25</v>
      </c>
      <c r="G26" s="36"/>
    </row>
    <row r="27" spans="2:7" ht="15.75" thickBot="1" x14ac:dyDescent="0.3">
      <c r="B27" s="37" t="s">
        <v>70</v>
      </c>
      <c r="C27" s="20">
        <v>0.1</v>
      </c>
      <c r="G27" s="36"/>
    </row>
    <row r="28" spans="2:7" x14ac:dyDescent="0.25">
      <c r="B28" s="35" t="s">
        <v>71</v>
      </c>
      <c r="C28" s="18"/>
      <c r="G28" s="36"/>
    </row>
    <row r="29" spans="2:7" x14ac:dyDescent="0.25">
      <c r="B29" s="17" t="s">
        <v>88</v>
      </c>
      <c r="C29" s="18">
        <v>1</v>
      </c>
      <c r="G29" s="36"/>
    </row>
    <row r="30" spans="2:7" x14ac:dyDescent="0.25">
      <c r="B30" s="17" t="s">
        <v>89</v>
      </c>
      <c r="C30" s="18">
        <v>0.5</v>
      </c>
      <c r="G30" s="36"/>
    </row>
    <row r="31" spans="2:7" ht="15.75" thickBot="1" x14ac:dyDescent="0.3">
      <c r="B31" s="37" t="s">
        <v>70</v>
      </c>
      <c r="C31" s="20">
        <v>0.25</v>
      </c>
      <c r="G31" s="36"/>
    </row>
    <row r="32" spans="2:7" ht="15.75" thickBot="1" x14ac:dyDescent="0.3">
      <c r="G32" s="36"/>
    </row>
    <row r="33" spans="2:7" x14ac:dyDescent="0.25">
      <c r="B33" s="55" t="s">
        <v>90</v>
      </c>
      <c r="C33" s="56"/>
      <c r="G33" s="36"/>
    </row>
    <row r="34" spans="2:7" x14ac:dyDescent="0.25">
      <c r="B34" s="57" t="s">
        <v>66</v>
      </c>
      <c r="C34" s="58">
        <v>0.5</v>
      </c>
    </row>
    <row r="35" spans="2:7" ht="15.75" thickBot="1" x14ac:dyDescent="0.3">
      <c r="B35" s="59" t="s">
        <v>65</v>
      </c>
      <c r="C35" s="60">
        <v>1</v>
      </c>
    </row>
    <row r="36" spans="2:7" x14ac:dyDescent="0.25">
      <c r="B36" s="55" t="s">
        <v>91</v>
      </c>
      <c r="C36" s="56"/>
    </row>
    <row r="37" spans="2:7" x14ac:dyDescent="0.25">
      <c r="B37" s="57" t="s">
        <v>66</v>
      </c>
      <c r="C37" s="58">
        <v>0.05</v>
      </c>
    </row>
    <row r="38" spans="2:7" ht="15.75" thickBot="1" x14ac:dyDescent="0.3">
      <c r="B38" s="59" t="s">
        <v>65</v>
      </c>
      <c r="C38" s="60">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26</vt:i4>
      </vt:variant>
    </vt:vector>
  </HeadingPairs>
  <TitlesOfParts>
    <vt:vector size="32" baseType="lpstr">
      <vt:lpstr>INSTRUCCIONES</vt:lpstr>
      <vt:lpstr>DATOS DEL SOLICITANTE</vt:lpstr>
      <vt:lpstr>A) TRAYECTORIA ACADÉMICA</vt:lpstr>
      <vt:lpstr>B) EXPERIENCIA INVESTIGADORA</vt:lpstr>
      <vt:lpstr>C) OTROS MÉRITOS</vt:lpstr>
      <vt:lpstr>RANGOS</vt:lpstr>
      <vt:lpstr>COEFNORM</vt:lpstr>
      <vt:lpstr>COEFNORMC</vt:lpstr>
      <vt:lpstr>CONGRESO_INTERNACIONAL</vt:lpstr>
      <vt:lpstr>CONGRESO_NACIONAL</vt:lpstr>
      <vt:lpstr>CUARTILES_ARTICULOS</vt:lpstr>
      <vt:lpstr>CURSO</vt:lpstr>
      <vt:lpstr>MCONGRESO_INTERNACIONAL</vt:lpstr>
      <vt:lpstr>MCONGRESO_NACIONAL</vt:lpstr>
      <vt:lpstr>MCUARTILES_ARTICULOS</vt:lpstr>
      <vt:lpstr>MPOSICION_AUTOR</vt:lpstr>
      <vt:lpstr>MSI_NO</vt:lpstr>
      <vt:lpstr>MTIPO_DE_PATENTE</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lpstr>TOTAL_A</vt:lpstr>
      <vt:lpstr>TOTAL_B</vt:lpstr>
      <vt:lpstr>TOTAL_C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2021-01-22T09:44:38Z</dcterms:modified>
</cp:coreProperties>
</file>