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INSTRUCCIONES" sheetId="8" r:id="rId1"/>
    <sheet name="DATOS DEL SOLICITANTE" sheetId="1" r:id="rId2"/>
    <sheet name="A) TRAYECTORIA ACADÉMICA" sheetId="3" r:id="rId3"/>
    <sheet name="B) EXPERIENCIA INVESTIGADORA" sheetId="4" r:id="rId4"/>
    <sheet name="C) OTROS MÉRITOS" sheetId="6" r:id="rId5"/>
    <sheet name="RANGOS" sheetId="9" state="hidden" r:id="rId6"/>
  </sheets>
  <definedNames>
    <definedName name="COEFNORM">'B) EXPERIENCIA INVESTIGADORA'!$M$4</definedName>
    <definedName name="COEFNORMC">'C) OTROS MÉRITOS'!$K$4</definedName>
    <definedName name="CONGRESO_INTERNACIONAL">RANGOS!$B$24:$B$25</definedName>
    <definedName name="CONGRESO_NACIONAL">RANGOS!$B$20:$B$21</definedName>
    <definedName name="CUARTILES">RANGOS!$B$2:$B$5</definedName>
    <definedName name="CUARTILES_ARTICULOS">RANGOS!$B$12:$B$17</definedName>
    <definedName name="CURSO">RANGOS!$E$11:$E$12</definedName>
    <definedName name="MCONGRESO_INTERNACIONAL">RANGOS!$B$23:$C$25</definedName>
    <definedName name="MCONGRESO_NACIONAL">RANGOS!$B$19:$C$21</definedName>
    <definedName name="MCUARTILES_ARTICULOS">RANGOS!$B$11:$C$17</definedName>
    <definedName name="MSI_NO">RANGOS!$B$7:$C$9</definedName>
    <definedName name="POSICION_AUTOR">RANGOS!$D$2:$D$7</definedName>
    <definedName name="PROGRAMA">RANGOS!$G$2:$G$5</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OTAL_A">'A) TRAYECTORIA ACADÉMICA'!$G$6</definedName>
    <definedName name="TOTAL_B">'B) EXPERIENCIA INVESTIGADORA'!$N$6</definedName>
    <definedName name="TOTAL_C">'C) OTROS MÉRITOS'!$L$6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6" l="1"/>
  <c r="H5" i="6"/>
  <c r="H4" i="6"/>
  <c r="C4" i="6"/>
  <c r="J5" i="4"/>
  <c r="I5" i="4"/>
  <c r="I4" i="4"/>
  <c r="C4" i="4"/>
  <c r="C4" i="3"/>
  <c r="D4" i="3"/>
  <c r="E5" i="3"/>
  <c r="D5" i="3"/>
  <c r="L49" i="4" l="1"/>
  <c r="M49" i="4" s="1"/>
  <c r="L48" i="4"/>
  <c r="M48" i="4" s="1"/>
  <c r="L53" i="4"/>
  <c r="M53" i="4" s="1"/>
  <c r="L52" i="4"/>
  <c r="M52" i="4" s="1"/>
  <c r="L55" i="4"/>
  <c r="M55" i="4" s="1"/>
  <c r="L54" i="4"/>
  <c r="M54" i="4" s="1"/>
  <c r="L51" i="4"/>
  <c r="M51" i="4" s="1"/>
  <c r="L50" i="4"/>
  <c r="M50" i="4" s="1"/>
  <c r="J23" i="6" l="1"/>
  <c r="J24" i="6"/>
  <c r="L127" i="4"/>
  <c r="L128" i="4"/>
  <c r="L121" i="4"/>
  <c r="L122" i="4"/>
  <c r="L123" i="4"/>
  <c r="J13" i="6" l="1"/>
  <c r="K13" i="6" s="1"/>
  <c r="J12" i="6"/>
  <c r="K12" i="6" s="1"/>
  <c r="J11" i="6"/>
  <c r="K11" i="6" s="1"/>
  <c r="M122" i="4"/>
  <c r="L74" i="4"/>
  <c r="M74" i="4" s="1"/>
  <c r="L57" i="4"/>
  <c r="M57" i="4" s="1"/>
  <c r="L38" i="4"/>
  <c r="M38" i="4" s="1"/>
  <c r="L14" i="4"/>
  <c r="M14" i="4" s="1"/>
  <c r="L13" i="4"/>
  <c r="M13" i="4" s="1"/>
  <c r="F14" i="3"/>
  <c r="G14" i="3" s="1"/>
  <c r="L36" i="4" l="1"/>
  <c r="M36" i="4" s="1"/>
  <c r="L35" i="4"/>
  <c r="M35" i="4" s="1"/>
  <c r="L34" i="4"/>
  <c r="M34" i="4" s="1"/>
  <c r="L33" i="4"/>
  <c r="M33" i="4" s="1"/>
  <c r="L32" i="4"/>
  <c r="M32" i="4" s="1"/>
  <c r="L31" i="4"/>
  <c r="M31" i="4" s="1"/>
  <c r="L37" i="4"/>
  <c r="M37" i="4" s="1"/>
  <c r="L30" i="4"/>
  <c r="M30" i="4" s="1"/>
  <c r="L27" i="4"/>
  <c r="M27" i="4" s="1"/>
  <c r="L26" i="4"/>
  <c r="M26" i="4" s="1"/>
  <c r="L25" i="4"/>
  <c r="M25" i="4" s="1"/>
  <c r="L29" i="4"/>
  <c r="M29" i="4" s="1"/>
  <c r="L28" i="4"/>
  <c r="M28" i="4" s="1"/>
  <c r="F13" i="3"/>
  <c r="G13" i="3" s="1"/>
  <c r="L21" i="4"/>
  <c r="M21" i="4" s="1"/>
  <c r="L11" i="4"/>
  <c r="M11" i="4" s="1"/>
  <c r="L12" i="4"/>
  <c r="M12" i="4" s="1"/>
  <c r="L15" i="4"/>
  <c r="M15" i="4" s="1"/>
  <c r="L20" i="4"/>
  <c r="M20" i="4" s="1"/>
  <c r="L19" i="4"/>
  <c r="M19" i="4" s="1"/>
  <c r="K36" i="6" l="1"/>
  <c r="K37" i="6"/>
  <c r="K35" i="6"/>
  <c r="M115" i="4"/>
  <c r="M116" i="4"/>
  <c r="M114" i="4"/>
  <c r="M112" i="4" s="1"/>
  <c r="M110" i="4"/>
  <c r="M111" i="4"/>
  <c r="M109" i="4"/>
  <c r="M105" i="4"/>
  <c r="M106" i="4"/>
  <c r="M104" i="4"/>
  <c r="M100" i="4"/>
  <c r="M101" i="4"/>
  <c r="M99" i="4"/>
  <c r="M97" i="4" s="1"/>
  <c r="M95" i="4"/>
  <c r="M96" i="4"/>
  <c r="M94" i="4"/>
  <c r="M92" i="4" s="1"/>
  <c r="M90" i="4"/>
  <c r="M91" i="4"/>
  <c r="M89" i="4"/>
  <c r="M87" i="4" s="1"/>
  <c r="M85" i="4"/>
  <c r="M86" i="4"/>
  <c r="M84" i="4"/>
  <c r="M82" i="4" s="1"/>
  <c r="M80" i="4"/>
  <c r="M81" i="4"/>
  <c r="M79" i="4"/>
  <c r="M77" i="4" l="1"/>
  <c r="M102" i="4"/>
  <c r="M107" i="4"/>
  <c r="K33" i="6"/>
  <c r="M76" i="4"/>
  <c r="J44" i="6"/>
  <c r="K44" i="6" s="1"/>
  <c r="J45" i="6"/>
  <c r="K45" i="6" s="1"/>
  <c r="J43" i="6"/>
  <c r="K43" i="6" s="1"/>
  <c r="L120" i="4"/>
  <c r="M120" i="4" s="1"/>
  <c r="L126" i="4"/>
  <c r="M126" i="4" s="1"/>
  <c r="L56" i="4"/>
  <c r="M56" i="4" s="1"/>
  <c r="L58" i="4"/>
  <c r="M58" i="4" s="1"/>
  <c r="L47" i="4"/>
  <c r="M47" i="4" s="1"/>
  <c r="L112" i="4"/>
  <c r="L107" i="4"/>
  <c r="L102" i="4"/>
  <c r="L97" i="4"/>
  <c r="L92" i="4"/>
  <c r="L87" i="4"/>
  <c r="L82" i="4"/>
  <c r="L77" i="4"/>
  <c r="J40" i="6"/>
  <c r="K40" i="6" s="1"/>
  <c r="K38" i="6" s="1"/>
  <c r="J22" i="6"/>
  <c r="K22" i="6" s="1"/>
  <c r="K41" i="6" l="1"/>
  <c r="M45" i="4"/>
  <c r="J41" i="6"/>
  <c r="F34" i="3" l="1"/>
  <c r="G34" i="3" s="1"/>
  <c r="F30" i="3"/>
  <c r="G30" i="3" s="1"/>
  <c r="F16" i="3" l="1"/>
  <c r="G16" i="3" s="1"/>
  <c r="K23" i="6" l="1"/>
  <c r="K24" i="6"/>
  <c r="F9" i="3"/>
  <c r="G9" i="3" s="1"/>
  <c r="F8" i="3"/>
  <c r="G8" i="3" s="1"/>
  <c r="F7" i="3"/>
  <c r="G7" i="3" s="1"/>
  <c r="K20" i="6" l="1"/>
  <c r="F35" i="3"/>
  <c r="G35" i="3" s="1"/>
  <c r="F33" i="3"/>
  <c r="G33" i="3" s="1"/>
  <c r="F25" i="3"/>
  <c r="G25" i="3" s="1"/>
  <c r="F26" i="3"/>
  <c r="G26" i="3" s="1"/>
  <c r="F24" i="3"/>
  <c r="G24" i="3" s="1"/>
  <c r="F18" i="3"/>
  <c r="G18" i="3" s="1"/>
  <c r="F17" i="3"/>
  <c r="G17" i="3" s="1"/>
  <c r="G15" i="3" l="1"/>
  <c r="G23" i="3"/>
  <c r="G32" i="3"/>
  <c r="F15" i="3"/>
  <c r="J50" i="6"/>
  <c r="K50" i="6" s="1"/>
  <c r="J49" i="6"/>
  <c r="K49" i="6" s="1"/>
  <c r="J48" i="6"/>
  <c r="K48" i="6" s="1"/>
  <c r="J20" i="6"/>
  <c r="J32" i="6"/>
  <c r="J33" i="6"/>
  <c r="J29" i="6"/>
  <c r="K29" i="6" s="1"/>
  <c r="J28" i="6"/>
  <c r="K28" i="6" s="1"/>
  <c r="J27" i="6"/>
  <c r="K27" i="6" s="1"/>
  <c r="J18" i="6"/>
  <c r="K18" i="6" s="1"/>
  <c r="J19" i="6"/>
  <c r="K19" i="6" s="1"/>
  <c r="J17" i="6"/>
  <c r="K17" i="6" s="1"/>
  <c r="J10" i="6"/>
  <c r="K10" i="6" s="1"/>
  <c r="J14" i="6"/>
  <c r="K14" i="6" s="1"/>
  <c r="J9" i="6"/>
  <c r="K9" i="6" s="1"/>
  <c r="L137" i="4"/>
  <c r="M137" i="4" s="1"/>
  <c r="L138" i="4"/>
  <c r="M138" i="4" s="1"/>
  <c r="L136" i="4"/>
  <c r="M136" i="4" s="1"/>
  <c r="L132" i="4"/>
  <c r="M132" i="4" s="1"/>
  <c r="L133" i="4"/>
  <c r="M133" i="4" s="1"/>
  <c r="L131" i="4"/>
  <c r="M131" i="4" s="1"/>
  <c r="M127" i="4"/>
  <c r="M128" i="4"/>
  <c r="M121" i="4"/>
  <c r="M123" i="4"/>
  <c r="L75" i="4"/>
  <c r="M75" i="4" s="1"/>
  <c r="L73" i="4"/>
  <c r="M73" i="4" s="1"/>
  <c r="L72" i="4"/>
  <c r="M72" i="4" s="1"/>
  <c r="L68" i="4"/>
  <c r="M68" i="4" s="1"/>
  <c r="L69" i="4"/>
  <c r="M69" i="4" s="1"/>
  <c r="L67" i="4"/>
  <c r="M67" i="4" s="1"/>
  <c r="L63" i="4"/>
  <c r="M63" i="4" s="1"/>
  <c r="L64" i="4"/>
  <c r="M64" i="4" s="1"/>
  <c r="L62" i="4"/>
  <c r="M62" i="4" s="1"/>
  <c r="L43" i="4"/>
  <c r="M43" i="4" s="1"/>
  <c r="L44" i="4"/>
  <c r="M44" i="4" s="1"/>
  <c r="L42" i="4"/>
  <c r="M42" i="4" s="1"/>
  <c r="L24" i="4"/>
  <c r="M24" i="4" s="1"/>
  <c r="L39" i="4"/>
  <c r="M39" i="4" s="1"/>
  <c r="L18" i="4"/>
  <c r="M18" i="4" s="1"/>
  <c r="L10" i="4"/>
  <c r="M10" i="4" s="1"/>
  <c r="F31" i="3"/>
  <c r="G31" i="3" s="1"/>
  <c r="F29" i="3"/>
  <c r="G29" i="3" s="1"/>
  <c r="F22" i="3"/>
  <c r="G22" i="3" s="1"/>
  <c r="F21" i="3"/>
  <c r="G21" i="3" s="1"/>
  <c r="F20" i="3"/>
  <c r="G20" i="3" s="1"/>
  <c r="F12" i="3"/>
  <c r="G12" i="3" s="1"/>
  <c r="G11" i="3" s="1"/>
  <c r="G28" i="3" l="1"/>
  <c r="G27" i="3" s="1"/>
  <c r="G19" i="3"/>
  <c r="G10" i="3"/>
  <c r="K46" i="6"/>
  <c r="J30" i="6"/>
  <c r="K32" i="6"/>
  <c r="K30" i="6" s="1"/>
  <c r="K25" i="6"/>
  <c r="M129" i="4"/>
  <c r="M40" i="4"/>
  <c r="M22" i="4"/>
  <c r="M65" i="4"/>
  <c r="M60" i="4"/>
  <c r="M134" i="4"/>
  <c r="M70" i="4"/>
  <c r="M118" i="4"/>
  <c r="M124" i="4"/>
  <c r="K15" i="6"/>
  <c r="K7" i="6"/>
  <c r="M16" i="4"/>
  <c r="M8" i="4"/>
  <c r="L60" i="4"/>
  <c r="L8" i="4"/>
  <c r="J46" i="6"/>
  <c r="J15" i="6"/>
  <c r="J25" i="6"/>
  <c r="J7" i="6"/>
  <c r="J6" i="6" s="1"/>
  <c r="L70" i="4"/>
  <c r="L76" i="4"/>
  <c r="L124" i="4"/>
  <c r="J38" i="6"/>
  <c r="L118" i="4"/>
  <c r="L129" i="4"/>
  <c r="L134" i="4"/>
  <c r="L65" i="4"/>
  <c r="L45" i="4"/>
  <c r="L22" i="4"/>
  <c r="L16" i="4"/>
  <c r="L40" i="4"/>
  <c r="F28" i="3"/>
  <c r="F23" i="3"/>
  <c r="F19" i="3"/>
  <c r="G6" i="3" l="1"/>
  <c r="F6" i="1" s="1"/>
  <c r="K6" i="6"/>
  <c r="M59" i="4"/>
  <c r="L59" i="4"/>
  <c r="M117" i="4"/>
  <c r="M7" i="4"/>
  <c r="L6" i="6"/>
  <c r="F8" i="1" s="1"/>
  <c r="L7" i="4"/>
  <c r="L117" i="4"/>
  <c r="F32" i="3"/>
  <c r="F27" i="3" s="1"/>
  <c r="F11" i="3"/>
  <c r="M6" i="4" l="1"/>
  <c r="L6" i="4"/>
  <c r="F10" i="3"/>
  <c r="F6" i="3" s="1"/>
  <c r="N6" i="4" l="1"/>
  <c r="F9" i="1" l="1"/>
  <c r="F7" i="1"/>
</calcChain>
</file>

<file path=xl/sharedStrings.xml><?xml version="1.0" encoding="utf-8"?>
<sst xmlns="http://schemas.openxmlformats.org/spreadsheetml/2006/main" count="265" uniqueCount="152">
  <si>
    <t>SOLICITUD-CURRICULUM PREMIOS EXTRAORDINARIOS DE DOCTORADO</t>
  </si>
  <si>
    <t>NIF/NIE/PASAPORTE</t>
  </si>
  <si>
    <t>APELLIDOS</t>
  </si>
  <si>
    <t>NOMBRE</t>
  </si>
  <si>
    <t>TELÉFONO</t>
  </si>
  <si>
    <t>EMAIL</t>
  </si>
  <si>
    <t>FECHA DEFENSA DE TESIS</t>
  </si>
  <si>
    <t>DATOS DEL SOLICITANTE</t>
  </si>
  <si>
    <t>Nº DOCUMENTO ACREDITATIVO</t>
  </si>
  <si>
    <t>A. TRAYECTORIA ACADÉMICA POSTERIOR A LA LICENCIATURA O GRADO + MASTER</t>
  </si>
  <si>
    <t>B. EXPERIENCIA INVESTIGADORA</t>
  </si>
  <si>
    <t>TÍTULO</t>
  </si>
  <si>
    <t>AÑO</t>
  </si>
  <si>
    <t>REVISTA</t>
  </si>
  <si>
    <t>Nº DE DOCUMENTO ACREDITATIVO</t>
  </si>
  <si>
    <t>VOLUMEN</t>
  </si>
  <si>
    <t>EDITORIAL</t>
  </si>
  <si>
    <t>B.3. Patentes y transferencia tecnológica: sólo se valorarán los resultados susceptibles de protección cuyo titular sea la Universidad de Sevilla y cuya obtención haya sido resultado de la realización de la tesis doctoral.</t>
  </si>
  <si>
    <t>Nº DE PATENTE</t>
  </si>
  <si>
    <t>B.5. Asistencia y comunicaciones a congresos, conferencias y seminarios</t>
  </si>
  <si>
    <t>INSTRUCCIONES PARA EL SOLICITANTE</t>
  </si>
  <si>
    <t>Se acuerda realizar las siguientes aclaraciones al protocolo de evaluación de candidatos</t>
  </si>
  <si>
    <t>Sólo serán objeto de evaluación los méritos relacionados en la solicitud-currículum del solicitante.</t>
  </si>
  <si>
    <t xml:space="preserve">A efectos de evaluación, se considerarán los méritos aportados hasta el año siguiente a la fecha de lectura de la tesis doctoral. </t>
  </si>
  <si>
    <t>No se considerarán méritos anteriores a la fecha de inicio de los estudios de doctorado</t>
  </si>
  <si>
    <t>Sólo se declararán en el apartado B los méritos relacionados con la tesis doctoral. Los méritos no relacionados con la tesis serán valorados en el apartado C.</t>
  </si>
  <si>
    <t>No se considerarán capítulos de libros las publicaciones incluidas en proceedings o libros de abstracts de un congreso.</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</si>
  <si>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proyectos/convenios acreditados por el Vicerrector de Investigación o figura equivalente (no se considerarán certificaciones del Investigador Principal del proyecto).</t>
  </si>
  <si>
    <t>Esto no será de aplicación en el apartado A</t>
  </si>
  <si>
    <t>PROGRAMA DE DOCTORADO</t>
  </si>
  <si>
    <t>CURSO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</si>
  <si>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</si>
  <si>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</si>
  <si>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</si>
  <si>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</si>
  <si>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</si>
  <si>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</si>
  <si>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</si>
  <si>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</si>
  <si>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</si>
  <si>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</si>
  <si>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</si>
  <si>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</si>
  <si>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CUARTILES</t>
  </si>
  <si>
    <t>1º</t>
  </si>
  <si>
    <t>2º</t>
  </si>
  <si>
    <t>3º</t>
  </si>
  <si>
    <t>1er cuartil</t>
  </si>
  <si>
    <t>2º cuartil</t>
  </si>
  <si>
    <t>3er cuartil</t>
  </si>
  <si>
    <t>4º</t>
  </si>
  <si>
    <t>5º</t>
  </si>
  <si>
    <t>6º y ss</t>
  </si>
  <si>
    <t>SI</t>
  </si>
  <si>
    <t>NO</t>
  </si>
  <si>
    <t xml:space="preserve"> Nº trimestres</t>
  </si>
  <si>
    <t>Nº documento acreditativo</t>
  </si>
  <si>
    <t>CUARTILES_ARTICULOS</t>
  </si>
  <si>
    <t>B.2. Proyectos de investigación y contratos de investigación con empresas (LOU - 68/83) en los que el candidato haya participado como investigador</t>
  </si>
  <si>
    <t>POSICION_AUTOR</t>
  </si>
  <si>
    <t>C. OTROS MÉRITOS</t>
  </si>
  <si>
    <t>CONGRESO_NACIONAL</t>
  </si>
  <si>
    <t>Comunicación oral/ponencia</t>
  </si>
  <si>
    <t>Póster</t>
  </si>
  <si>
    <t>TIPO</t>
  </si>
  <si>
    <t>PREMIO</t>
  </si>
  <si>
    <t>Sólo serán objeto de evaluación aquellos méritos relacionados que sean evidenciados con el correspondiente documento (Columna Nº de documento acreditativo)</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</si>
  <si>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 En las áreas en las que los usos de orden de autores sean distintos, la posición del doctorando entre los autores deberá quedar justificada.</t>
  </si>
  <si>
    <t>La acreditación de las estancias en centros de investigación deberán presentarse acompañadas de un informe del director de la tesis doctoral acerca de la relación de la estancia con la elaboración de la tesis</t>
  </si>
  <si>
    <t>Los méritos a valorar en el apartado B.3. se acreditará mediante certificado expedido por el Secretariado de Transferencia de Conocimiento y Emprendimiento de la Universidad de Sevilla</t>
  </si>
  <si>
    <t>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t>
  </si>
  <si>
    <t>Coeficiente normalización = (Máxima puntuación establecida) / Puntuación candidato con puntuación máxima</t>
  </si>
  <si>
    <t>El umbral mínimo de puntuación para otorgar PED será de 35 puntos.</t>
  </si>
  <si>
    <t>2017-2018</t>
  </si>
  <si>
    <t>2018-2019</t>
  </si>
  <si>
    <t>PROGRAMA</t>
  </si>
  <si>
    <t>ARTE Y PATRIMONIO</t>
  </si>
  <si>
    <t>ESTUDIOS FILOLÓGICOS</t>
  </si>
  <si>
    <t>FILOSOFÍA</t>
  </si>
  <si>
    <t>HISTORIA</t>
  </si>
  <si>
    <t>FECHA DE INICIO DE ESTUDIOS DE DOCTORADO</t>
  </si>
  <si>
    <t>CURSO DEFENSA TESIS</t>
  </si>
  <si>
    <t>B.1. Publicaciones en revistas científicas indexadas, capítulos de libros y libros, cuya publicación haya sido resultado de la realización de la tesis doctoral</t>
  </si>
  <si>
    <t>B1.1a.- Libros incluidos en el SPI</t>
  </si>
  <si>
    <t>B1.1b.- Libros no incluidos en el SPI</t>
  </si>
  <si>
    <t>B1.2a.- Capítulos de libro incluidos en el SPI</t>
  </si>
  <si>
    <t>B1.2b.- Capítulos de libro no incluido en el SPI</t>
  </si>
  <si>
    <t>B1.3.- Artículos científicos indexados con revisión por pares (serán evaluados en función del decil/cuartil donde se ubica la revista según su índice de impacto en el JCR del año de su publicación)</t>
  </si>
  <si>
    <t xml:space="preserve">4º cuartil </t>
  </si>
  <si>
    <t>Reseña o ensayo bibliográfico</t>
  </si>
  <si>
    <t xml:space="preserve">Artículos indexados en Q1 Y Q2 de JCR, Y Q1 de Scimago </t>
  </si>
  <si>
    <t>Artículos indexados en Q3 de JCR y Q2 de Scimago</t>
  </si>
  <si>
    <t>Artículos indexados Q4 de JCR y Q3 de Scimago</t>
  </si>
  <si>
    <t>Resto de artículos publicados en revistas indexadas o incluidos en otras bases de datos</t>
  </si>
  <si>
    <t>Edición Critica</t>
  </si>
  <si>
    <t>B2.1.- Proyectos competitivos de financiación pública</t>
  </si>
  <si>
    <t>PROYECTO</t>
  </si>
  <si>
    <t>B2.2.- Contratos 68/83 o proyecto no competitivo</t>
  </si>
  <si>
    <t>B.5.1 Participación en Congresos Internacionales</t>
  </si>
  <si>
    <t>B.5.2 Participación en Congresos Nacionales</t>
  </si>
  <si>
    <t>B.5.3. Intervención en Conferencias y Seminarios</t>
  </si>
  <si>
    <t>B.5.4. Asistencia a Congresos</t>
  </si>
  <si>
    <t>C.1. Artículos internacionales que no se han presentado en el apartado B1.3*</t>
  </si>
  <si>
    <t>C2. Artículos nacionales que no se han presentado en el apartado B1.3</t>
  </si>
  <si>
    <t>C3. Estancias de investigación inferiores a 3 meses (con vinculación contractual en US)</t>
  </si>
  <si>
    <t>Nº MESES</t>
  </si>
  <si>
    <t>C4. Otras becas o ayudas</t>
  </si>
  <si>
    <t>ESTANCIA</t>
  </si>
  <si>
    <t>BECA / AYUDA</t>
  </si>
  <si>
    <t>C5. Premio Extraordinario al mejor expediente académico de grado/licenciatura</t>
  </si>
  <si>
    <t>REVISTA / ENTIDAD</t>
  </si>
  <si>
    <t>SI_NO</t>
  </si>
  <si>
    <t>CONGRESO_INTERNACIONAL</t>
  </si>
  <si>
    <t>Nº meses</t>
  </si>
  <si>
    <t>B4.1. Creaciones artísticas de carácter investigador individuales con ámbito internacional</t>
  </si>
  <si>
    <t>B.4. Creaciones artísticas de carácter investigador (según criterios de calidad y su valoración) / Editor o coordinador de volúmenes colectivos</t>
  </si>
  <si>
    <t>B4.2. Creaciones artísticas de carácter investigador individuales con ámbito nacional</t>
  </si>
  <si>
    <t>B4.3. Creaciones artísticas de carácter investigador colectivas con ámbito internacional</t>
  </si>
  <si>
    <t>B4.4. Creaciones artísticas de carácter investigador colectivas con ámbito nacional</t>
  </si>
  <si>
    <t>B4.5. Edición o coordinación individual de publicación internacional</t>
  </si>
  <si>
    <t>B4.6. Edición o coordinación individual de publicación nacional</t>
  </si>
  <si>
    <t>B4.7. Edición o coordinación colectiva de publicación internacional</t>
  </si>
  <si>
    <t xml:space="preserve">B4.8. Edición o coordinación colectiva de publicación nacional      </t>
  </si>
  <si>
    <t>RAMA ARTE Y HUMANIDADES</t>
  </si>
  <si>
    <t>ENTIDAD FINANCIADORA</t>
  </si>
  <si>
    <t>CREACIÓN</t>
  </si>
  <si>
    <t>EDICIÓN</t>
  </si>
  <si>
    <t>TÍTULO PARTICIPACIÓN</t>
  </si>
  <si>
    <t>CONGRESO</t>
  </si>
  <si>
    <t>TÍTULO INTERVENCION</t>
  </si>
  <si>
    <t>CONFERENCIA</t>
  </si>
  <si>
    <t>ARTICULO</t>
  </si>
  <si>
    <t>Nº SEMANAS</t>
  </si>
  <si>
    <t>C6. Premio de Investigación de reconocido prestigio (diferentes a premios de Congreso)</t>
  </si>
  <si>
    <t>C7. Premio a comunicaciones presentadas a Congresos y otros similares</t>
  </si>
  <si>
    <t>C8 Becas/contratos postdoctorales de reconocido prestigio</t>
  </si>
  <si>
    <t>C9. Informe técnico o revisión de artículos científicos</t>
  </si>
  <si>
    <t>BECA/CONTRATO</t>
  </si>
  <si>
    <t>SIN PONDERAR</t>
  </si>
  <si>
    <t>AUTOBAREMO</t>
  </si>
  <si>
    <t>CORRECCIÓN COMISION VALORACION</t>
  </si>
  <si>
    <t>COEFICIENTE DE NORMALIZACIÓN</t>
  </si>
  <si>
    <t>NOMBRE Y APELLIDOS DIRECTOR/ES</t>
  </si>
  <si>
    <t>PUNTUACIÓN TOTAL</t>
  </si>
  <si>
    <t>A</t>
  </si>
  <si>
    <t>B</t>
  </si>
  <si>
    <t>C</t>
  </si>
  <si>
    <t>TOTAL</t>
  </si>
  <si>
    <t>NOMBRE Y APELLIDOS TUTOR/A</t>
  </si>
  <si>
    <t>ANOTACIONES ADICIONALES DE LA COMISIÓN DE VALORACIÓN</t>
  </si>
  <si>
    <t>Notas aclaratorias (use este apartado para añadir alguna aclaración si le es necesario)</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</si>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</sst>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sz val="11"/>
      <color theme="1"/>
      <name val="Arial Narrow"/>
      <family val="2"/>
    </font>
    <font>
      <sz val="11"/>
      <name val="Arial Narrow"/>
      <family val="2"/>
    </font>
    <font>
      <b/>
      <sz val="11"/>
      <color theme="1"/>
      <name val="Arial Narrow"/>
      <family val="2"/>
    </font>
    <font>
      <sz val="12"/>
      <color theme="1"/>
      <name val="Arial Narrow"/>
      <family val="2"/>
    </font>
    <font>
      <b/>
      <sz val="12"/>
      <name val="Arial Narrow"/>
      <family val="2"/>
    </font>
    <font>
      <b/>
      <sz val="18"/>
      <color rgb="FFFF0000"/>
      <name val="Arial Narrow"/>
      <family val="2"/>
    </font>
    <font>
      <b/>
      <sz val="16"/>
      <color theme="7" tint="0.39997558519241921"/>
      <name val="Arial Narrow"/>
      <family val="2"/>
    </font>
    <font>
      <b/>
      <sz val="16"/>
      <color rgb="FFFFC000"/>
      <name val="Arial Narrow"/>
      <family val="2"/>
    </font>
    <font>
      <sz val="10"/>
      <color theme="1"/>
      <name val="Arial Narrow"/>
      <family val="2"/>
    </font>
    <font>
      <b/>
      <sz val="12"/>
      <color theme="1"/>
      <name val="Arial Narrow"/>
      <family val="2"/>
    </font>
    <font>
      <b/>
      <sz val="10"/>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333">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0" fillId="2" borderId="7" xfId="0" applyFill="1" applyBorder="1" applyAlignment="1" applyProtection="1">
      <alignment horizontal="left"/>
      <protection hidden="1"/>
    </xf>
    <xf numFmtId="0" fontId="2" fillId="2" borderId="8" xfId="0" applyFont="1" applyFill="1" applyBorder="1" applyAlignment="1" applyProtection="1">
      <alignment horizontal="left" indent="1"/>
      <protection hidden="1"/>
    </xf>
    <xf numFmtId="0" fontId="1" fillId="2" borderId="9" xfId="0" applyFont="1" applyFill="1" applyBorder="1" applyProtection="1">
      <protection hidden="1"/>
    </xf>
    <xf numFmtId="0" fontId="0" fillId="2" borderId="10" xfId="0" applyFill="1" applyBorder="1" applyAlignment="1" applyProtection="1">
      <alignment horizontal="left"/>
      <protection hidden="1"/>
    </xf>
    <xf numFmtId="0" fontId="2" fillId="2" borderId="0" xfId="0" applyFont="1" applyFill="1" applyBorder="1" applyAlignment="1" applyProtection="1">
      <alignment horizontal="left" indent="1"/>
      <protection hidden="1"/>
    </xf>
    <xf numFmtId="0" fontId="0" fillId="2" borderId="11" xfId="0" applyFill="1" applyBorder="1" applyProtection="1">
      <protection hidden="1"/>
    </xf>
    <xf numFmtId="0" fontId="0" fillId="3" borderId="0" xfId="0" applyFill="1" applyAlignment="1" applyProtection="1">
      <alignment wrapText="1"/>
      <protection hidden="1"/>
    </xf>
    <xf numFmtId="0" fontId="12" fillId="5" borderId="13" xfId="0" applyFont="1" applyFill="1" applyBorder="1" applyAlignment="1" applyProtection="1">
      <alignment horizontal="center" vertical="center"/>
      <protection locked="0"/>
    </xf>
    <xf numFmtId="0" fontId="12" fillId="5" borderId="25"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2" xfId="0" applyBorder="1"/>
    <xf numFmtId="0" fontId="0" fillId="0" borderId="24" xfId="0" applyBorder="1"/>
    <xf numFmtId="0" fontId="0" fillId="0" borderId="8" xfId="0" applyBorder="1"/>
    <xf numFmtId="0" fontId="0" fillId="0" borderId="0" xfId="0" applyBorder="1" applyAlignment="1">
      <alignment horizontal="left"/>
    </xf>
    <xf numFmtId="0" fontId="0" fillId="0" borderId="23" xfId="0"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30" xfId="0" applyBorder="1"/>
    <xf numFmtId="0" fontId="0" fillId="0" borderId="31" xfId="0" applyBorder="1"/>
    <xf numFmtId="0" fontId="1" fillId="0" borderId="7" xfId="0" applyFont="1" applyBorder="1"/>
    <xf numFmtId="0" fontId="1" fillId="0" borderId="29" xfId="0" applyFont="1" applyBorder="1"/>
    <xf numFmtId="0" fontId="0" fillId="0" borderId="23" xfId="0" applyBorder="1" applyAlignment="1">
      <alignment horizontal="center"/>
    </xf>
    <xf numFmtId="0" fontId="0" fillId="0" borderId="30" xfId="0" applyFont="1" applyBorder="1"/>
    <xf numFmtId="0" fontId="0" fillId="0" borderId="31" xfId="0" applyFont="1" applyBorder="1"/>
    <xf numFmtId="0" fontId="0" fillId="0" borderId="9" xfId="0" applyFont="1" applyBorder="1"/>
    <xf numFmtId="0" fontId="0" fillId="0" borderId="11" xfId="0" applyFont="1" applyBorder="1"/>
    <xf numFmtId="0" fontId="0" fillId="0" borderId="11" xfId="0" applyFont="1" applyFill="1" applyBorder="1"/>
    <xf numFmtId="0" fontId="0" fillId="0" borderId="24" xfId="0" applyFont="1" applyFill="1" applyBorder="1"/>
    <xf numFmtId="0" fontId="11" fillId="0" borderId="10" xfId="0" applyFont="1" applyBorder="1"/>
    <xf numFmtId="0" fontId="11" fillId="0" borderId="22" xfId="0" applyFont="1" applyBorder="1"/>
    <xf numFmtId="2" fontId="0" fillId="0" borderId="11" xfId="0" applyNumberFormat="1" applyFill="1" applyBorder="1" applyAlignment="1">
      <alignment horizontal="left"/>
    </xf>
    <xf numFmtId="2" fontId="0" fillId="0" borderId="24" xfId="0" applyNumberFormat="1" applyFill="1" applyBorder="1" applyAlignment="1">
      <alignment horizontal="left"/>
    </xf>
    <xf numFmtId="0" fontId="14" fillId="0" borderId="0" xfId="0" applyFont="1" applyBorder="1"/>
    <xf numFmtId="0" fontId="0" fillId="0" borderId="0" xfId="0" applyBorder="1"/>
    <xf numFmtId="1" fontId="12" fillId="5" borderId="1" xfId="0" applyNumberFormat="1" applyFont="1" applyFill="1" applyBorder="1" applyAlignment="1" applyProtection="1">
      <alignment horizontal="center" vertical="center"/>
      <protection locked="0"/>
    </xf>
    <xf numFmtId="0" fontId="0" fillId="0" borderId="0" xfId="0" applyFill="1" applyProtection="1">
      <protection hidden="1"/>
    </xf>
    <xf numFmtId="0" fontId="7" fillId="7" borderId="19" xfId="0" applyFont="1" applyFill="1" applyBorder="1" applyAlignment="1" applyProtection="1">
      <alignment vertical="center"/>
    </xf>
    <xf numFmtId="0" fontId="7" fillId="7" borderId="2" xfId="0" applyFont="1" applyFill="1" applyBorder="1" applyAlignment="1" applyProtection="1">
      <alignment vertical="center"/>
    </xf>
    <xf numFmtId="0" fontId="11" fillId="0" borderId="5" xfId="0" applyFont="1" applyBorder="1" applyAlignment="1" applyProtection="1">
      <alignment horizontal="center" vertical="center" wrapText="1"/>
    </xf>
    <xf numFmtId="0" fontId="11" fillId="5" borderId="5" xfId="0" applyFont="1" applyFill="1" applyBorder="1" applyAlignment="1" applyProtection="1">
      <alignment horizontal="center" vertical="center" wrapText="1"/>
      <protection locked="0"/>
    </xf>
    <xf numFmtId="0" fontId="12" fillId="5" borderId="42" xfId="0" applyFont="1" applyFill="1" applyBorder="1" applyAlignment="1" applyProtection="1">
      <alignment horizontal="center" vertical="center"/>
      <protection locked="0"/>
    </xf>
    <xf numFmtId="0" fontId="6" fillId="9" borderId="38" xfId="0" applyFont="1" applyFill="1" applyBorder="1" applyAlignment="1" applyProtection="1">
      <alignment horizontal="center" vertical="center"/>
      <protection locked="0"/>
    </xf>
    <xf numFmtId="0" fontId="6" fillId="9" borderId="32" xfId="0" applyFont="1" applyFill="1" applyBorder="1" applyAlignment="1" applyProtection="1">
      <alignment horizontal="center" vertical="center"/>
      <protection locked="0"/>
    </xf>
    <xf numFmtId="0" fontId="6" fillId="10" borderId="38" xfId="0" applyFont="1" applyFill="1" applyBorder="1" applyAlignment="1" applyProtection="1">
      <alignment horizontal="center" vertical="center"/>
      <protection locked="0"/>
    </xf>
    <xf numFmtId="0" fontId="0" fillId="3" borderId="0" xfId="0" applyFill="1" applyProtection="1">
      <protection locked="0"/>
    </xf>
    <xf numFmtId="0" fontId="0" fillId="3" borderId="0" xfId="0" applyFill="1" applyProtection="1"/>
    <xf numFmtId="0" fontId="11" fillId="3" borderId="0" xfId="0" applyFont="1" applyFill="1" applyProtection="1"/>
    <xf numFmtId="0" fontId="0" fillId="2" borderId="7" xfId="0" applyFill="1" applyBorder="1" applyAlignment="1" applyProtection="1">
      <alignment horizontal="left"/>
    </xf>
    <xf numFmtId="0" fontId="2" fillId="2" borderId="8" xfId="0" applyFont="1" applyFill="1" applyBorder="1" applyAlignment="1" applyProtection="1">
      <alignment horizontal="left" indent="1"/>
    </xf>
    <xf numFmtId="0" fontId="0" fillId="2" borderId="10" xfId="0" applyFill="1" applyBorder="1" applyAlignment="1" applyProtection="1">
      <alignment horizontal="left"/>
    </xf>
    <xf numFmtId="0" fontId="2" fillId="2" borderId="0" xfId="0" applyFont="1" applyFill="1" applyBorder="1" applyAlignment="1" applyProtection="1">
      <alignment horizontal="left" indent="1"/>
    </xf>
    <xf numFmtId="0" fontId="1" fillId="3" borderId="0" xfId="0" applyFont="1" applyFill="1" applyProtection="1"/>
    <xf numFmtId="0" fontId="0" fillId="3" borderId="0" xfId="0" applyFill="1" applyAlignment="1" applyProtection="1">
      <alignment horizontal="left"/>
    </xf>
    <xf numFmtId="0" fontId="2" fillId="2" borderId="9" xfId="0" applyFont="1" applyFill="1" applyBorder="1" applyAlignment="1" applyProtection="1">
      <alignment horizontal="left" indent="1"/>
    </xf>
    <xf numFmtId="0" fontId="2" fillId="2" borderId="11" xfId="0" applyFont="1" applyFill="1" applyBorder="1" applyAlignment="1" applyProtection="1">
      <alignment horizontal="left" indent="1"/>
    </xf>
    <xf numFmtId="0" fontId="2" fillId="0" borderId="0" xfId="0" applyFont="1" applyFill="1" applyBorder="1" applyAlignment="1" applyProtection="1">
      <alignment horizontal="left" indent="1"/>
    </xf>
    <xf numFmtId="0" fontId="19" fillId="2" borderId="22" xfId="0" applyFont="1" applyFill="1" applyBorder="1" applyAlignment="1" applyProtection="1">
      <alignment horizontal="center" wrapText="1"/>
    </xf>
    <xf numFmtId="0" fontId="7" fillId="7" borderId="10" xfId="0" applyFont="1" applyFill="1" applyBorder="1" applyAlignment="1" applyProtection="1">
      <alignment vertical="center"/>
    </xf>
    <xf numFmtId="0" fontId="7" fillId="7" borderId="0" xfId="0" applyFont="1" applyFill="1" applyBorder="1" applyAlignment="1" applyProtection="1">
      <alignment vertical="center"/>
    </xf>
    <xf numFmtId="0" fontId="7" fillId="7" borderId="11" xfId="0" applyFont="1" applyFill="1" applyBorder="1" applyAlignment="1" applyProtection="1">
      <alignment vertical="center"/>
    </xf>
    <xf numFmtId="0" fontId="16" fillId="7" borderId="33" xfId="0" applyFont="1" applyFill="1" applyBorder="1" applyAlignment="1" applyProtection="1">
      <alignment horizontal="center" vertical="center" wrapText="1"/>
    </xf>
    <xf numFmtId="0" fontId="16" fillId="7" borderId="31"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7" fillId="8" borderId="19" xfId="0" applyFont="1" applyFill="1" applyBorder="1" applyAlignment="1" applyProtection="1">
      <alignment vertical="center"/>
    </xf>
    <xf numFmtId="0" fontId="7" fillId="8" borderId="2" xfId="0" applyFont="1" applyFill="1" applyBorder="1" applyAlignment="1" applyProtection="1">
      <alignment vertical="center"/>
    </xf>
    <xf numFmtId="0" fontId="7" fillId="8" borderId="40" xfId="0" applyFont="1" applyFill="1" applyBorder="1" applyAlignment="1" applyProtection="1">
      <alignment vertical="center"/>
    </xf>
    <xf numFmtId="0" fontId="10" fillId="4" borderId="6" xfId="0" applyFont="1" applyFill="1" applyBorder="1" applyAlignment="1" applyProtection="1">
      <alignment horizontal="center" vertical="center" wrapText="1"/>
    </xf>
    <xf numFmtId="0" fontId="7" fillId="8" borderId="12" xfId="0" applyFont="1" applyFill="1" applyBorder="1" applyAlignment="1" applyProtection="1">
      <alignment vertical="center"/>
    </xf>
    <xf numFmtId="0" fontId="7" fillId="8" borderId="5" xfId="0" applyFont="1" applyFill="1" applyBorder="1" applyAlignment="1" applyProtection="1">
      <alignment vertical="center"/>
    </xf>
    <xf numFmtId="0" fontId="7" fillId="8" borderId="28" xfId="0" applyFont="1" applyFill="1" applyBorder="1" applyAlignment="1" applyProtection="1">
      <alignment vertical="center"/>
    </xf>
    <xf numFmtId="0" fontId="7" fillId="8" borderId="10" xfId="0" applyFont="1" applyFill="1" applyBorder="1" applyAlignment="1" applyProtection="1">
      <alignment vertical="center"/>
    </xf>
    <xf numFmtId="0" fontId="7" fillId="8" borderId="0" xfId="0" applyFont="1" applyFill="1" applyBorder="1" applyAlignment="1" applyProtection="1">
      <alignment vertical="center"/>
    </xf>
    <xf numFmtId="0" fontId="7" fillId="8" borderId="11" xfId="0" applyFont="1" applyFill="1" applyBorder="1" applyAlignment="1" applyProtection="1">
      <alignment vertical="center"/>
    </xf>
    <xf numFmtId="0" fontId="10" fillId="4" borderId="6" xfId="0" applyFont="1" applyFill="1" applyBorder="1" applyAlignment="1" applyProtection="1">
      <alignment vertical="center" wrapText="1"/>
    </xf>
    <xf numFmtId="0" fontId="1" fillId="2" borderId="16" xfId="0" applyFont="1" applyFill="1" applyBorder="1" applyProtection="1"/>
    <xf numFmtId="0" fontId="1" fillId="2" borderId="17" xfId="0" applyFont="1" applyFill="1" applyBorder="1" applyProtection="1"/>
    <xf numFmtId="0" fontId="6" fillId="11" borderId="28"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7" borderId="40"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xf>
    <xf numFmtId="0" fontId="7" fillId="7" borderId="10" xfId="0"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6" fillId="7" borderId="11" xfId="0" applyFont="1" applyFill="1" applyBorder="1" applyAlignment="1" applyProtection="1">
      <alignment horizontal="center" vertical="center" wrapText="1"/>
      <protection hidden="1"/>
    </xf>
    <xf numFmtId="0" fontId="10" fillId="4" borderId="6"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0" fillId="3" borderId="0" xfId="0" applyFill="1" applyAlignment="1" applyProtection="1">
      <alignment horizontal="center"/>
    </xf>
    <xf numFmtId="0" fontId="0" fillId="2" borderId="9" xfId="0" applyFill="1" applyBorder="1" applyAlignment="1" applyProtection="1">
      <alignment horizontal="center"/>
    </xf>
    <xf numFmtId="0" fontId="0" fillId="2" borderId="11" xfId="0" applyFill="1" applyBorder="1" applyAlignment="1" applyProtection="1">
      <alignment horizontal="center"/>
    </xf>
    <xf numFmtId="0" fontId="12" fillId="5" borderId="45" xfId="0" applyFont="1" applyFill="1" applyBorder="1" applyAlignment="1" applyProtection="1">
      <alignment vertical="center"/>
      <protection locked="0"/>
    </xf>
    <xf numFmtId="0" fontId="12" fillId="5" borderId="1" xfId="0" applyFont="1" applyFill="1" applyBorder="1" applyAlignment="1" applyProtection="1">
      <alignment vertical="center"/>
      <protection locked="0"/>
    </xf>
    <xf numFmtId="0" fontId="12" fillId="5" borderId="27" xfId="0" applyFont="1" applyFill="1" applyBorder="1" applyAlignment="1" applyProtection="1">
      <alignment vertical="center"/>
      <protection locked="0"/>
    </xf>
    <xf numFmtId="0" fontId="3" fillId="4" borderId="1" xfId="0" applyFont="1" applyFill="1" applyBorder="1" applyAlignment="1" applyProtection="1">
      <alignment horizontal="center" wrapText="1"/>
    </xf>
    <xf numFmtId="14" fontId="4" fillId="5" borderId="1" xfId="0" applyNumberFormat="1" applyFont="1" applyFill="1" applyBorder="1" applyAlignment="1" applyProtection="1">
      <alignment horizontal="center" vertical="center"/>
      <protection locked="0"/>
    </xf>
    <xf numFmtId="0" fontId="3" fillId="4" borderId="18" xfId="0" applyFont="1" applyFill="1" applyBorder="1" applyAlignment="1" applyProtection="1">
      <alignment horizontal="center" wrapText="1"/>
    </xf>
    <xf numFmtId="14" fontId="4" fillId="5" borderId="18" xfId="0" applyNumberFormat="1" applyFont="1" applyFill="1" applyBorder="1" applyAlignment="1" applyProtection="1">
      <alignment horizontal="center" vertical="center"/>
      <protection locked="0"/>
    </xf>
    <xf numFmtId="0" fontId="13" fillId="2" borderId="22" xfId="0" applyFont="1" applyFill="1" applyBorder="1" applyAlignment="1" applyProtection="1">
      <alignment wrapText="1"/>
    </xf>
    <xf numFmtId="0" fontId="16" fillId="6" borderId="7" xfId="0" applyFont="1" applyFill="1" applyBorder="1" applyAlignment="1" applyProtection="1">
      <alignment horizontal="center" vertical="center"/>
    </xf>
    <xf numFmtId="0" fontId="17" fillId="9" borderId="12" xfId="0" applyFont="1" applyFill="1" applyBorder="1" applyAlignment="1" applyProtection="1">
      <alignment horizontal="center" vertical="center"/>
    </xf>
    <xf numFmtId="0" fontId="17" fillId="8" borderId="12" xfId="0" applyFont="1" applyFill="1" applyBorder="1" applyAlignment="1" applyProtection="1">
      <alignment horizontal="center" vertical="center"/>
    </xf>
    <xf numFmtId="0" fontId="7" fillId="9" borderId="12" xfId="0" applyFont="1" applyFill="1" applyBorder="1" applyAlignment="1" applyProtection="1">
      <alignment horizontal="center" vertical="center"/>
    </xf>
    <xf numFmtId="0" fontId="6" fillId="9" borderId="12" xfId="0" applyFont="1" applyFill="1" applyBorder="1" applyAlignment="1" applyProtection="1">
      <alignment horizontal="center" vertical="center"/>
      <protection locked="0"/>
    </xf>
    <xf numFmtId="0" fontId="6" fillId="9" borderId="14" xfId="0" applyFont="1" applyFill="1" applyBorder="1" applyAlignment="1" applyProtection="1">
      <alignment horizontal="center" vertical="center"/>
      <protection locked="0"/>
    </xf>
    <xf numFmtId="0" fontId="11" fillId="5" borderId="15" xfId="0" applyFont="1" applyFill="1" applyBorder="1" applyAlignment="1" applyProtection="1">
      <alignment horizontal="center" vertical="center" wrapText="1"/>
      <protection locked="0"/>
    </xf>
    <xf numFmtId="0" fontId="18" fillId="6" borderId="29" xfId="0" applyFont="1" applyFill="1" applyBorder="1" applyAlignment="1" applyProtection="1">
      <alignment horizontal="center" vertical="center"/>
    </xf>
    <xf numFmtId="0" fontId="18" fillId="12" borderId="47" xfId="0" applyFont="1" applyFill="1" applyBorder="1" applyAlignment="1" applyProtection="1">
      <alignment horizontal="center" vertical="center"/>
    </xf>
    <xf numFmtId="0" fontId="18" fillId="12" borderId="13" xfId="0" applyFont="1" applyFill="1" applyBorder="1" applyAlignment="1" applyProtection="1">
      <alignment horizontal="center" vertical="center"/>
    </xf>
    <xf numFmtId="0" fontId="18" fillId="12" borderId="42" xfId="0" applyFont="1" applyFill="1" applyBorder="1" applyAlignment="1" applyProtection="1">
      <alignment horizontal="center" vertical="center"/>
    </xf>
    <xf numFmtId="0" fontId="16" fillId="6" borderId="25" xfId="0" applyFont="1" applyFill="1" applyBorder="1" applyAlignment="1" applyProtection="1">
      <alignment horizontal="center" vertical="center"/>
    </xf>
    <xf numFmtId="0" fontId="0" fillId="3" borderId="0" xfId="0" applyFill="1"/>
    <xf numFmtId="0" fontId="0" fillId="2" borderId="22" xfId="0" applyFill="1" applyBorder="1" applyAlignment="1" applyProtection="1">
      <alignment horizontal="left"/>
    </xf>
    <xf numFmtId="14" fontId="26" fillId="3" borderId="6" xfId="0" applyNumberFormat="1" applyFont="1" applyFill="1" applyBorder="1" applyAlignment="1" applyProtection="1">
      <alignment horizontal="center" vertical="center"/>
    </xf>
    <xf numFmtId="14" fontId="26" fillId="3" borderId="46" xfId="0" applyNumberFormat="1" applyFont="1" applyFill="1" applyBorder="1" applyAlignment="1" applyProtection="1">
      <alignment horizontal="center" vertical="center"/>
    </xf>
    <xf numFmtId="0" fontId="2" fillId="3" borderId="0" xfId="0" applyFont="1" applyFill="1" applyBorder="1" applyAlignment="1" applyProtection="1">
      <alignment horizontal="left" indent="1"/>
    </xf>
    <xf numFmtId="0" fontId="25" fillId="3" borderId="0" xfId="0" applyFont="1" applyFill="1" applyBorder="1" applyAlignment="1" applyProtection="1">
      <alignment vertical="center"/>
    </xf>
    <xf numFmtId="0" fontId="2" fillId="3" borderId="11" xfId="0" applyFont="1" applyFill="1" applyBorder="1" applyAlignment="1" applyProtection="1">
      <alignment horizontal="left" indent="1"/>
    </xf>
    <xf numFmtId="0" fontId="2" fillId="3" borderId="23" xfId="0" applyFont="1" applyFill="1" applyBorder="1" applyAlignment="1" applyProtection="1">
      <alignment horizontal="left" indent="1"/>
    </xf>
    <xf numFmtId="14" fontId="26" fillId="3" borderId="23" xfId="0" applyNumberFormat="1" applyFont="1" applyFill="1" applyBorder="1" applyAlignment="1" applyProtection="1">
      <alignment horizontal="center" vertical="center"/>
    </xf>
    <xf numFmtId="0" fontId="2" fillId="3" borderId="24" xfId="0" applyFont="1" applyFill="1" applyBorder="1" applyAlignment="1" applyProtection="1">
      <alignment horizontal="left" indent="1"/>
    </xf>
    <xf numFmtId="0" fontId="20" fillId="3" borderId="0" xfId="0" applyFont="1" applyFill="1" applyBorder="1" applyAlignment="1" applyProtection="1">
      <alignment vertical="center" wrapText="1"/>
    </xf>
    <xf numFmtId="0" fontId="18" fillId="6" borderId="29" xfId="0" applyFont="1" applyFill="1" applyBorder="1" applyAlignment="1" applyProtection="1">
      <alignment horizontal="center" vertical="center"/>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16" fillId="7" borderId="24" xfId="0" applyFont="1" applyFill="1" applyBorder="1" applyAlignment="1" applyProtection="1">
      <alignment horizontal="center" vertical="center" wrapText="1"/>
    </xf>
    <xf numFmtId="0" fontId="6" fillId="11" borderId="38" xfId="0" applyFont="1" applyFill="1" applyBorder="1" applyAlignment="1" applyProtection="1">
      <alignment horizontal="center" vertical="center"/>
      <protection locked="0"/>
    </xf>
    <xf numFmtId="0" fontId="6" fillId="11" borderId="39" xfId="0" applyFont="1" applyFill="1" applyBorder="1" applyAlignment="1" applyProtection="1">
      <alignment horizontal="center" vertical="center"/>
      <protection locked="0"/>
    </xf>
    <xf numFmtId="0" fontId="6" fillId="11" borderId="37" xfId="0" applyFont="1" applyFill="1" applyBorder="1" applyAlignment="1" applyProtection="1">
      <alignment horizontal="center" vertical="center"/>
      <protection locked="0"/>
    </xf>
    <xf numFmtId="0" fontId="6" fillId="11" borderId="32" xfId="0" applyFont="1" applyFill="1" applyBorder="1" applyAlignment="1" applyProtection="1">
      <alignment horizontal="center" vertical="center"/>
      <protection locked="0"/>
    </xf>
    <xf numFmtId="0" fontId="0" fillId="3" borderId="0" xfId="0" applyFill="1" applyBorder="1" applyProtection="1"/>
    <xf numFmtId="0" fontId="1" fillId="6" borderId="11" xfId="0" applyFont="1" applyFill="1" applyBorder="1" applyProtection="1"/>
    <xf numFmtId="0" fontId="0" fillId="10" borderId="49" xfId="0" applyFill="1" applyBorder="1" applyProtection="1"/>
    <xf numFmtId="0" fontId="0" fillId="10" borderId="28" xfId="0" applyFill="1" applyBorder="1" applyProtection="1"/>
    <xf numFmtId="0" fontId="0" fillId="10" borderId="50" xfId="0" applyFill="1" applyBorder="1" applyProtection="1"/>
    <xf numFmtId="0" fontId="0" fillId="10" borderId="49" xfId="0" applyFill="1" applyBorder="1" applyProtection="1">
      <protection locked="0"/>
    </xf>
    <xf numFmtId="0" fontId="0" fillId="10" borderId="28" xfId="0" applyFill="1" applyBorder="1" applyProtection="1">
      <protection locked="0"/>
    </xf>
    <xf numFmtId="0" fontId="0" fillId="10" borderId="50" xfId="0" applyFill="1" applyBorder="1" applyProtection="1">
      <protection locked="0"/>
    </xf>
    <xf numFmtId="0" fontId="16" fillId="6" borderId="29" xfId="0" applyFont="1" applyFill="1" applyBorder="1" applyAlignment="1" applyProtection="1">
      <alignment horizontal="center" vertical="center"/>
    </xf>
    <xf numFmtId="0" fontId="22" fillId="11" borderId="38" xfId="0" applyFont="1" applyFill="1" applyBorder="1" applyAlignment="1" applyProtection="1">
      <alignment horizontal="center" vertical="center"/>
    </xf>
    <xf numFmtId="0" fontId="17" fillId="8" borderId="38" xfId="0" applyFont="1" applyFill="1" applyBorder="1" applyAlignment="1" applyProtection="1">
      <alignment horizontal="center" vertical="center"/>
    </xf>
    <xf numFmtId="0" fontId="7" fillId="9" borderId="38" xfId="0" applyFont="1" applyFill="1" applyBorder="1" applyAlignment="1" applyProtection="1">
      <alignment horizontal="center" vertical="center"/>
    </xf>
    <xf numFmtId="0" fontId="7" fillId="6" borderId="48"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7" fillId="6" borderId="34" xfId="0" applyFont="1" applyFill="1" applyBorder="1" applyAlignment="1" applyProtection="1">
      <alignment horizontal="center" vertical="center"/>
    </xf>
    <xf numFmtId="0" fontId="23" fillId="6" borderId="21" xfId="0" applyFont="1" applyFill="1" applyBorder="1" applyAlignment="1" applyProtection="1">
      <alignment horizontal="center" vertical="center"/>
    </xf>
    <xf numFmtId="0" fontId="0" fillId="2" borderId="9" xfId="0" applyFill="1" applyBorder="1" applyAlignment="1" applyProtection="1">
      <alignment horizontal="left" indent="1"/>
    </xf>
    <xf numFmtId="0" fontId="0" fillId="2" borderId="11" xfId="0" applyFill="1" applyBorder="1" applyAlignment="1" applyProtection="1">
      <alignment horizontal="left" indent="1"/>
    </xf>
    <xf numFmtId="14" fontId="4" fillId="5" borderId="13" xfId="0" applyNumberFormat="1" applyFont="1" applyFill="1" applyBorder="1" applyAlignment="1" applyProtection="1">
      <alignment horizontal="center" vertical="center"/>
      <protection locked="0"/>
    </xf>
    <xf numFmtId="0" fontId="19" fillId="2" borderId="23" xfId="0" applyFont="1" applyFill="1" applyBorder="1" applyAlignment="1" applyProtection="1">
      <alignment horizontal="center" wrapText="1"/>
    </xf>
    <xf numFmtId="0" fontId="10" fillId="4" borderId="6" xfId="0" applyFont="1" applyFill="1" applyBorder="1" applyAlignment="1" applyProtection="1">
      <alignment horizontal="center" vertical="center" wrapText="1"/>
    </xf>
    <xf numFmtId="14" fontId="26" fillId="3" borderId="24" xfId="0" applyNumberFormat="1" applyFont="1" applyFill="1" applyBorder="1" applyAlignment="1" applyProtection="1">
      <alignment horizontal="center" vertical="center"/>
    </xf>
    <xf numFmtId="0" fontId="12" fillId="5" borderId="4" xfId="0" applyFont="1" applyFill="1" applyBorder="1" applyAlignment="1" applyProtection="1">
      <alignment horizontal="center" vertical="center"/>
      <protection locked="0"/>
    </xf>
    <xf numFmtId="0" fontId="12" fillId="5" borderId="44"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27" xfId="0" applyFont="1" applyFill="1" applyBorder="1" applyAlignment="1" applyProtection="1">
      <alignment horizontal="center" vertical="center"/>
      <protection locked="0"/>
    </xf>
    <xf numFmtId="0" fontId="20" fillId="3" borderId="0" xfId="0" applyFont="1" applyFill="1" applyBorder="1" applyAlignment="1" applyProtection="1">
      <alignment vertical="center" wrapText="1"/>
      <protection locked="0"/>
    </xf>
    <xf numFmtId="0" fontId="9" fillId="0" borderId="10"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15" fillId="0" borderId="22" xfId="0" applyFont="1" applyBorder="1" applyAlignment="1" applyProtection="1">
      <alignment horizontal="left" vertical="center" wrapText="1"/>
      <protection hidden="1"/>
    </xf>
    <xf numFmtId="0" fontId="15" fillId="0" borderId="23" xfId="0" applyFont="1" applyBorder="1" applyAlignment="1" applyProtection="1">
      <alignment horizontal="left" vertical="center" wrapText="1"/>
      <protection hidden="1"/>
    </xf>
    <xf numFmtId="0" fontId="15" fillId="0" borderId="24" xfId="0" applyFont="1" applyBorder="1" applyAlignment="1" applyProtection="1">
      <alignment horizontal="left" vertical="center" wrapText="1"/>
      <protection hidden="1"/>
    </xf>
    <xf numFmtId="0" fontId="9" fillId="0" borderId="1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7" fillId="8" borderId="7" xfId="0" applyFont="1" applyFill="1" applyBorder="1" applyAlignment="1" applyProtection="1">
      <alignment horizontal="left" vertical="center"/>
      <protection hidden="1"/>
    </xf>
    <xf numFmtId="0" fontId="7" fillId="8" borderId="8" xfId="0" applyFont="1" applyFill="1" applyBorder="1" applyAlignment="1" applyProtection="1">
      <alignment horizontal="left" vertical="center"/>
      <protection hidden="1"/>
    </xf>
    <xf numFmtId="0" fontId="7" fillId="8" borderId="9" xfId="0" applyFont="1" applyFill="1" applyBorder="1" applyAlignment="1" applyProtection="1">
      <alignment horizontal="left" vertical="center"/>
      <protection hidden="1"/>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9" xfId="0" applyFont="1" applyBorder="1" applyAlignment="1" applyProtection="1">
      <alignment horizontal="left" vertical="center" wrapText="1"/>
      <protection hidden="1"/>
    </xf>
    <xf numFmtId="0" fontId="3" fillId="4" borderId="43" xfId="0" applyFont="1" applyFill="1" applyBorder="1" applyAlignment="1" applyProtection="1">
      <alignment horizontal="center"/>
    </xf>
    <xf numFmtId="0" fontId="3" fillId="4" borderId="44" xfId="0" applyFont="1" applyFill="1" applyBorder="1" applyAlignment="1" applyProtection="1">
      <alignment horizontal="center"/>
    </xf>
    <xf numFmtId="0" fontId="3" fillId="4" borderId="42" xfId="0" applyFont="1" applyFill="1" applyBorder="1" applyAlignment="1" applyProtection="1">
      <alignment horizontal="center"/>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20" fillId="2" borderId="9"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24" xfId="0" applyFont="1" applyFill="1" applyBorder="1" applyAlignment="1" applyProtection="1">
      <alignment horizontal="center" vertical="center" wrapText="1"/>
    </xf>
    <xf numFmtId="0" fontId="13" fillId="4" borderId="19" xfId="0" applyFont="1" applyFill="1" applyBorder="1" applyAlignment="1" applyProtection="1">
      <alignment horizontal="left" vertical="center" wrapText="1"/>
    </xf>
    <xf numFmtId="0" fontId="13" fillId="4" borderId="2" xfId="0" applyFont="1" applyFill="1" applyBorder="1" applyAlignment="1" applyProtection="1">
      <alignment horizontal="left" vertical="center" wrapText="1"/>
    </xf>
    <xf numFmtId="0" fontId="13" fillId="4" borderId="40" xfId="0" applyFont="1" applyFill="1" applyBorder="1" applyAlignment="1" applyProtection="1">
      <alignment horizontal="left" vertical="center" wrapText="1"/>
    </xf>
    <xf numFmtId="0" fontId="11" fillId="5" borderId="7" xfId="0" applyFont="1" applyFill="1" applyBorder="1" applyAlignment="1" applyProtection="1">
      <alignment horizontal="left" vertical="top" wrapText="1"/>
      <protection locked="0"/>
    </xf>
    <xf numFmtId="0" fontId="11" fillId="5" borderId="8" xfId="0" applyFont="1" applyFill="1" applyBorder="1" applyAlignment="1" applyProtection="1">
      <alignment horizontal="left" vertical="top" wrapText="1"/>
      <protection locked="0"/>
    </xf>
    <xf numFmtId="0" fontId="11" fillId="5" borderId="9" xfId="0" applyFont="1" applyFill="1" applyBorder="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1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xf numFmtId="0" fontId="11" fillId="5" borderId="24" xfId="0" applyFont="1" applyFill="1" applyBorder="1" applyAlignment="1" applyProtection="1">
      <alignment horizontal="left" vertical="top" wrapText="1"/>
      <protection locked="0"/>
    </xf>
    <xf numFmtId="0" fontId="11" fillId="5" borderId="14"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11" fillId="5" borderId="12"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11" fillId="0" borderId="12" xfId="0" applyFont="1" applyBorder="1" applyAlignment="1" applyProtection="1">
      <alignment horizontal="left"/>
    </xf>
    <xf numFmtId="0" fontId="11" fillId="0" borderId="4" xfId="0" applyFont="1" applyBorder="1" applyAlignment="1" applyProtection="1">
      <alignment horizontal="left"/>
    </xf>
    <xf numFmtId="0" fontId="11" fillId="0" borderId="12"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3" fillId="4" borderId="12" xfId="0" applyFont="1" applyFill="1" applyBorder="1" applyAlignment="1" applyProtection="1">
      <alignment horizontal="left" vertical="center" wrapText="1"/>
    </xf>
    <xf numFmtId="0" fontId="13" fillId="4" borderId="5" xfId="0" applyFont="1" applyFill="1" applyBorder="1" applyAlignment="1" applyProtection="1">
      <alignment horizontal="left" vertical="center" wrapText="1"/>
    </xf>
    <xf numFmtId="0" fontId="13" fillId="4" borderId="28" xfId="0" applyFont="1" applyFill="1" applyBorder="1" applyAlignment="1" applyProtection="1">
      <alignment horizontal="left" vertical="center" wrapText="1"/>
    </xf>
    <xf numFmtId="0" fontId="20" fillId="2" borderId="29" xfId="0" applyFont="1" applyFill="1" applyBorder="1" applyAlignment="1" applyProtection="1">
      <alignment horizontal="center" vertical="center" wrapText="1"/>
    </xf>
    <xf numFmtId="0" fontId="20" fillId="2" borderId="30" xfId="0" applyFont="1" applyFill="1" applyBorder="1" applyAlignment="1" applyProtection="1">
      <alignment horizontal="center" vertical="center" wrapText="1"/>
    </xf>
    <xf numFmtId="0" fontId="20" fillId="2" borderId="31"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xf>
    <xf numFmtId="0" fontId="25" fillId="3" borderId="11" xfId="0" applyFont="1" applyFill="1" applyBorder="1" applyAlignment="1" applyProtection="1">
      <alignment horizontal="center" vertical="center"/>
    </xf>
    <xf numFmtId="14" fontId="24" fillId="3" borderId="0" xfId="0" applyNumberFormat="1" applyFont="1" applyFill="1" applyBorder="1" applyAlignment="1" applyProtection="1">
      <alignment horizontal="center" vertical="center"/>
    </xf>
    <xf numFmtId="14" fontId="24" fillId="3" borderId="6"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2" fillId="5" borderId="12" xfId="0"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protection locked="0"/>
    </xf>
    <xf numFmtId="0" fontId="10" fillId="4" borderId="5" xfId="0" applyFont="1" applyFill="1" applyBorder="1" applyAlignment="1" applyProtection="1">
      <alignment horizontal="center" vertical="center" wrapText="1"/>
    </xf>
    <xf numFmtId="0" fontId="7" fillId="8" borderId="10"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1" xfId="0" applyFont="1" applyFill="1" applyBorder="1" applyAlignment="1" applyProtection="1">
      <alignment horizontal="left" vertical="center" wrapText="1"/>
    </xf>
    <xf numFmtId="0" fontId="13" fillId="4" borderId="7" xfId="0" applyFont="1" applyFill="1" applyBorder="1" applyAlignment="1" applyProtection="1">
      <alignment horizontal="left" vertical="top" wrapText="1"/>
    </xf>
    <xf numFmtId="0" fontId="13" fillId="4" borderId="8" xfId="0" applyFont="1" applyFill="1" applyBorder="1" applyAlignment="1" applyProtection="1">
      <alignment horizontal="left" vertical="top" wrapText="1"/>
    </xf>
    <xf numFmtId="0" fontId="13" fillId="4" borderId="9" xfId="0" applyFont="1" applyFill="1" applyBorder="1" applyAlignment="1" applyProtection="1">
      <alignment horizontal="left" vertical="top" wrapText="1"/>
    </xf>
    <xf numFmtId="0" fontId="11" fillId="5" borderId="10" xfId="0" applyFont="1" applyFill="1" applyBorder="1" applyAlignment="1" applyProtection="1">
      <alignment horizontal="center" vertical="top" wrapText="1"/>
      <protection locked="0"/>
    </xf>
    <xf numFmtId="0" fontId="11" fillId="5" borderId="0" xfId="0" applyFont="1" applyFill="1" applyBorder="1" applyAlignment="1" applyProtection="1">
      <alignment horizontal="center" vertical="top" wrapText="1"/>
      <protection locked="0"/>
    </xf>
    <xf numFmtId="0" fontId="11" fillId="5" borderId="11" xfId="0" applyFont="1" applyFill="1" applyBorder="1" applyAlignment="1" applyProtection="1">
      <alignment horizontal="center" vertical="top" wrapText="1"/>
      <protection locked="0"/>
    </xf>
    <xf numFmtId="0" fontId="11" fillId="5" borderId="22" xfId="0" applyFont="1" applyFill="1" applyBorder="1" applyAlignment="1" applyProtection="1">
      <alignment horizontal="center" vertical="top" wrapText="1"/>
      <protection locked="0"/>
    </xf>
    <xf numFmtId="0" fontId="11" fillId="5" borderId="23" xfId="0" applyFont="1" applyFill="1" applyBorder="1" applyAlignment="1" applyProtection="1">
      <alignment horizontal="center" vertical="top" wrapText="1"/>
      <protection locked="0"/>
    </xf>
    <xf numFmtId="0" fontId="11" fillId="5" borderId="24" xfId="0" applyFont="1" applyFill="1" applyBorder="1" applyAlignment="1" applyProtection="1">
      <alignment horizontal="center" vertical="top" wrapText="1"/>
      <protection locked="0"/>
    </xf>
    <xf numFmtId="0" fontId="12" fillId="5" borderId="14" xfId="0" applyFont="1" applyFill="1" applyBorder="1" applyAlignment="1" applyProtection="1">
      <alignment horizontal="center" vertical="center"/>
      <protection locked="0"/>
    </xf>
    <xf numFmtId="0" fontId="12" fillId="5" borderId="15"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12" fillId="5" borderId="12" xfId="0" applyFont="1" applyFill="1" applyBorder="1" applyAlignment="1" applyProtection="1">
      <alignment horizontal="left" vertical="center"/>
      <protection locked="0"/>
    </xf>
    <xf numFmtId="0" fontId="12" fillId="5" borderId="5" xfId="0" applyFont="1" applyFill="1" applyBorder="1" applyAlignment="1" applyProtection="1">
      <alignment horizontal="left" vertical="center"/>
      <protection locked="0"/>
    </xf>
    <xf numFmtId="0" fontId="12" fillId="5" borderId="4" xfId="0" applyFont="1" applyFill="1" applyBorder="1" applyAlignment="1" applyProtection="1">
      <alignment horizontal="left" vertical="center"/>
      <protection locked="0"/>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5" fillId="6" borderId="10"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11" xfId="0" applyFont="1" applyFill="1" applyBorder="1" applyAlignment="1" applyProtection="1">
      <alignment horizontal="left" vertical="center" wrapText="1"/>
    </xf>
    <xf numFmtId="0" fontId="12" fillId="5" borderId="19"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34" xfId="0" applyFont="1" applyFill="1" applyBorder="1" applyAlignment="1" applyProtection="1">
      <alignment horizontal="center" vertical="center"/>
      <protection locked="0"/>
    </xf>
    <xf numFmtId="0" fontId="5" fillId="6" borderId="35"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5" fillId="6" borderId="41" xfId="0" applyFont="1" applyFill="1" applyBorder="1" applyAlignment="1" applyProtection="1">
      <alignment horizontal="left" vertical="center" wrapText="1"/>
    </xf>
    <xf numFmtId="0" fontId="10" fillId="4" borderId="1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2" fillId="5" borderId="43" xfId="0" applyFont="1" applyFill="1" applyBorder="1" applyAlignment="1" applyProtection="1">
      <alignment horizontal="center" vertical="center"/>
      <protection locked="0"/>
    </xf>
    <xf numFmtId="0" fontId="12" fillId="5" borderId="44" xfId="0" applyFont="1" applyFill="1" applyBorder="1" applyAlignment="1" applyProtection="1">
      <alignment horizontal="center" vertical="center"/>
      <protection locked="0"/>
    </xf>
    <xf numFmtId="0" fontId="12" fillId="5" borderId="18"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26" xfId="0" applyFont="1" applyFill="1" applyBorder="1" applyAlignment="1" applyProtection="1">
      <alignment horizontal="center" vertical="center"/>
      <protection locked="0"/>
    </xf>
    <xf numFmtId="0" fontId="12" fillId="5" borderId="27" xfId="0" applyFont="1" applyFill="1" applyBorder="1" applyAlignment="1" applyProtection="1">
      <alignment horizontal="center" vertical="center"/>
      <protection locked="0"/>
    </xf>
    <xf numFmtId="0" fontId="10" fillId="5" borderId="45" xfId="0" applyFont="1" applyFill="1" applyBorder="1" applyAlignment="1" applyProtection="1">
      <alignment horizontal="left" vertical="center"/>
      <protection locked="0"/>
    </xf>
    <xf numFmtId="0" fontId="10" fillId="5" borderId="2" xfId="0" applyFont="1" applyFill="1" applyBorder="1" applyAlignment="1" applyProtection="1">
      <alignment horizontal="left" vertical="center"/>
      <protection locked="0"/>
    </xf>
    <xf numFmtId="0" fontId="10" fillId="5" borderId="34" xfId="0" applyFont="1" applyFill="1" applyBorder="1" applyAlignment="1" applyProtection="1">
      <alignment horizontal="left" vertical="center"/>
      <protection locked="0"/>
    </xf>
    <xf numFmtId="0" fontId="10" fillId="5" borderId="27" xfId="0" applyFont="1" applyFill="1" applyBorder="1" applyAlignment="1" applyProtection="1">
      <alignment horizontal="left" vertical="center"/>
      <protection locked="0"/>
    </xf>
    <xf numFmtId="0" fontId="7" fillId="8" borderId="39"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18" fillId="6" borderId="29" xfId="0" applyFont="1" applyFill="1" applyBorder="1" applyAlignment="1" applyProtection="1">
      <alignment horizontal="center" vertical="center"/>
    </xf>
    <xf numFmtId="0" fontId="18" fillId="6" borderId="37" xfId="0" applyFont="1" applyFill="1" applyBorder="1" applyAlignment="1" applyProtection="1">
      <alignment horizontal="center" vertical="center"/>
    </xf>
    <xf numFmtId="0" fontId="7" fillId="8" borderId="30" xfId="0" applyFont="1" applyFill="1" applyBorder="1" applyAlignment="1" applyProtection="1">
      <alignment horizontal="center" vertical="center"/>
    </xf>
    <xf numFmtId="0" fontId="20" fillId="2" borderId="8"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7" fillId="8" borderId="29" xfId="0" applyFont="1" applyFill="1" applyBorder="1" applyAlignment="1" applyProtection="1">
      <alignment horizontal="center" vertical="center"/>
    </xf>
    <xf numFmtId="0" fontId="7" fillId="8" borderId="31" xfId="0" applyFont="1" applyFill="1" applyBorder="1" applyAlignment="1" applyProtection="1">
      <alignment horizontal="center" vertical="center"/>
    </xf>
    <xf numFmtId="0" fontId="21" fillId="2" borderId="9"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 fillId="11" borderId="11" xfId="0" applyFont="1" applyFill="1" applyBorder="1" applyAlignment="1" applyProtection="1">
      <alignment horizontal="center" vertical="center" wrapText="1"/>
      <protection locked="0"/>
    </xf>
    <xf numFmtId="0" fontId="2" fillId="11" borderId="24" xfId="0" applyFont="1" applyFill="1" applyBorder="1" applyAlignment="1" applyProtection="1">
      <alignment horizontal="center" vertical="center" wrapText="1"/>
      <protection locked="0"/>
    </xf>
    <xf numFmtId="0" fontId="7" fillId="8" borderId="19" xfId="0" applyFont="1" applyFill="1" applyBorder="1" applyAlignment="1" applyProtection="1">
      <alignment horizontal="left" vertical="center" wrapText="1"/>
    </xf>
    <xf numFmtId="0" fontId="7" fillId="8" borderId="2" xfId="0" applyFont="1" applyFill="1" applyBorder="1" applyAlignment="1" applyProtection="1">
      <alignment horizontal="left" vertical="center" wrapText="1"/>
    </xf>
    <xf numFmtId="0" fontId="7" fillId="8" borderId="40" xfId="0" applyFont="1" applyFill="1" applyBorder="1" applyAlignment="1" applyProtection="1">
      <alignment horizontal="left" vertical="center" wrapText="1"/>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14" fontId="24" fillId="3" borderId="0" xfId="0" applyNumberFormat="1" applyFont="1" applyFill="1" applyBorder="1" applyAlignment="1" applyProtection="1">
      <alignment horizontal="left" vertical="center"/>
    </xf>
    <xf numFmtId="14" fontId="24" fillId="3" borderId="23" xfId="0" applyNumberFormat="1" applyFont="1" applyFill="1" applyBorder="1" applyAlignment="1" applyProtection="1">
      <alignment horizontal="left" vertical="center"/>
    </xf>
    <xf numFmtId="0" fontId="0" fillId="10" borderId="4" xfId="0" applyFill="1" applyBorder="1" applyAlignment="1" applyProtection="1">
      <alignment horizontal="center"/>
      <protection locked="0"/>
    </xf>
    <xf numFmtId="0" fontId="0" fillId="10" borderId="13"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10" borderId="25" xfId="0" applyFill="1" applyBorder="1" applyAlignment="1" applyProtection="1">
      <alignment horizontal="center"/>
      <protection locked="0"/>
    </xf>
    <xf numFmtId="0" fontId="0" fillId="3" borderId="0" xfId="0" applyFill="1" applyBorder="1" applyAlignment="1" applyProtection="1">
      <alignment horizontal="center"/>
    </xf>
    <xf numFmtId="0" fontId="0" fillId="10" borderId="48" xfId="0" applyFill="1" applyBorder="1" applyAlignment="1" applyProtection="1">
      <alignment horizontal="center"/>
      <protection locked="0"/>
    </xf>
    <xf numFmtId="0" fontId="0" fillId="10" borderId="47" xfId="0" applyFill="1" applyBorder="1" applyAlignment="1" applyProtection="1">
      <alignment horizontal="center"/>
      <protection locked="0"/>
    </xf>
    <xf numFmtId="0" fontId="20" fillId="2" borderId="6" xfId="0" applyFont="1" applyFill="1" applyBorder="1" applyAlignment="1" applyProtection="1">
      <alignment horizontal="center" vertical="center" wrapText="1"/>
    </xf>
    <xf numFmtId="0" fontId="20" fillId="2" borderId="46" xfId="0" applyFont="1" applyFill="1" applyBorder="1" applyAlignment="1" applyProtection="1">
      <alignment horizontal="center" vertical="center" wrapText="1"/>
    </xf>
    <xf numFmtId="0" fontId="13" fillId="4" borderId="7" xfId="0" applyFont="1" applyFill="1" applyBorder="1" applyAlignment="1" applyProtection="1">
      <alignment horizontal="left" vertical="center" wrapText="1"/>
    </xf>
    <xf numFmtId="0" fontId="13" fillId="4" borderId="8" xfId="0" applyFont="1" applyFill="1" applyBorder="1" applyAlignment="1" applyProtection="1">
      <alignment horizontal="left" vertical="center" wrapText="1"/>
    </xf>
    <xf numFmtId="0" fontId="13" fillId="4" borderId="9" xfId="0" applyFont="1" applyFill="1" applyBorder="1" applyAlignment="1" applyProtection="1">
      <alignment horizontal="left" vertical="center" wrapText="1"/>
    </xf>
    <xf numFmtId="0" fontId="18" fillId="8" borderId="39" xfId="0" applyFont="1" applyFill="1" applyBorder="1" applyAlignment="1" applyProtection="1">
      <alignment horizontal="center" vertical="center"/>
    </xf>
    <xf numFmtId="0" fontId="18" fillId="8" borderId="37" xfId="0" applyFont="1" applyFill="1" applyBorder="1" applyAlignment="1" applyProtection="1">
      <alignment horizontal="center" vertical="center"/>
    </xf>
    <xf numFmtId="0" fontId="18" fillId="8" borderId="29" xfId="0" applyFont="1" applyFill="1" applyBorder="1" applyAlignment="1" applyProtection="1">
      <alignment horizontal="center" vertical="center"/>
    </xf>
    <xf numFmtId="0" fontId="18" fillId="8" borderId="30" xfId="0" applyFont="1" applyFill="1" applyBorder="1" applyAlignment="1" applyProtection="1">
      <alignment horizontal="center" vertical="center"/>
    </xf>
    <xf numFmtId="0" fontId="21" fillId="2" borderId="29" xfId="0" applyFont="1" applyFill="1" applyBorder="1" applyAlignment="1" applyProtection="1">
      <alignment horizontal="center" vertical="center" wrapText="1"/>
    </xf>
    <xf numFmtId="0" fontId="21" fillId="2" borderId="30" xfId="0" applyFont="1" applyFill="1" applyBorder="1" applyAlignment="1" applyProtection="1">
      <alignment horizontal="center" vertical="center" wrapText="1"/>
    </xf>
    <xf numFmtId="0" fontId="2" fillId="11" borderId="30" xfId="0" applyFont="1" applyFill="1" applyBorder="1" applyAlignment="1" applyProtection="1">
      <alignment horizontal="center" vertical="center" wrapText="1"/>
      <protection locked="0"/>
    </xf>
    <xf numFmtId="0" fontId="2" fillId="11" borderId="31"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20" xfId="0" applyFont="1" applyFill="1" applyBorder="1" applyAlignment="1" applyProtection="1">
      <alignment horizontal="center" vertical="center" wrapText="1"/>
    </xf>
    <xf numFmtId="0" fontId="0" fillId="10" borderId="18" xfId="0" applyFill="1" applyBorder="1" applyAlignment="1" applyProtection="1">
      <alignment horizontal="center"/>
      <protection locked="0"/>
    </xf>
    <xf numFmtId="0" fontId="0" fillId="10" borderId="18" xfId="0" applyFill="1" applyBorder="1" applyAlignment="1" applyProtection="1">
      <alignment horizontal="center"/>
    </xf>
    <xf numFmtId="0" fontId="0" fillId="10" borderId="13" xfId="0" applyFill="1" applyBorder="1" applyAlignment="1" applyProtection="1">
      <alignment horizontal="center"/>
    </xf>
  </cellXfs>
  <cellStyles count="1">
    <cellStyle name="Normal" xfId="0" builtinId="0"/>
  </cellStyles>
  <dxfs count="2">
    <dxf>
      <fill>
        <patternFill>
          <bgColor rgb="FFFFC000"/>
        </patternFill>
      </fill>
    </dxf>
    <dxf>
      <font>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57150</xdr:colOff>
      <xdr:row>5</xdr:row>
      <xdr:rowOff>9525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285750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285750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304800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J21"/>
  <sheetViews>
    <sheetView tabSelected="1" workbookViewId="0">
      <selection activeCell="B18" sqref="B18:J18"/>
    </sheetView>
  </sheetViews>
  <sheetFormatPr baseColWidth="10" defaultColWidth="9.140625" defaultRowHeight="30" customHeight="1" x14ac:dyDescent="0.25"/>
  <cols>
    <col min="1" max="1" width="1.5703125" style="1" customWidth="1"/>
    <col min="2" max="2" width="42.42578125" style="3" customWidth="1"/>
    <col min="3" max="3" width="21.5703125" style="1" customWidth="1"/>
    <col min="4" max="4" width="32" style="1" customWidth="1"/>
    <col min="5" max="5" width="14" style="1" customWidth="1"/>
    <col min="6" max="6" width="13.5703125" style="1" customWidth="1"/>
    <col min="7" max="7" width="23.140625" style="1" customWidth="1"/>
    <col min="8" max="8" width="26.85546875" style="1" customWidth="1"/>
    <col min="9" max="9" width="18.5703125" style="1" customWidth="1"/>
    <col min="10" max="10" width="16.5703125" style="1" customWidth="1"/>
    <col min="11" max="16384" width="9.140625" style="1"/>
  </cols>
  <sheetData>
    <row r="1" spans="2:10" ht="11.25" customHeight="1" thickBot="1" x14ac:dyDescent="0.3">
      <c r="B1" s="1"/>
    </row>
    <row r="2" spans="2:10" ht="30" customHeight="1" x14ac:dyDescent="0.3">
      <c r="B2" s="4"/>
      <c r="C2" s="5"/>
      <c r="D2" s="5"/>
      <c r="E2" s="5"/>
      <c r="F2" s="5"/>
      <c r="G2" s="5"/>
      <c r="H2" s="5"/>
      <c r="I2" s="5"/>
      <c r="J2" s="6"/>
    </row>
    <row r="3" spans="2:10" ht="18.75" customHeight="1" x14ac:dyDescent="0.3">
      <c r="B3" s="7"/>
      <c r="C3" s="8" t="s">
        <v>0</v>
      </c>
      <c r="D3" s="8"/>
      <c r="E3" s="8"/>
      <c r="F3" s="8"/>
      <c r="G3" s="8"/>
      <c r="H3" s="8"/>
      <c r="I3" s="8"/>
      <c r="J3" s="9"/>
    </row>
    <row r="4" spans="2:10" ht="17.25" customHeight="1" x14ac:dyDescent="0.3">
      <c r="B4" s="7"/>
      <c r="C4" s="8" t="s">
        <v>123</v>
      </c>
      <c r="D4" s="42"/>
      <c r="E4" s="8"/>
      <c r="F4" s="8"/>
      <c r="G4" s="8"/>
      <c r="H4" s="8"/>
      <c r="I4" s="8"/>
      <c r="J4" s="9"/>
    </row>
    <row r="5" spans="2:10" ht="15.75" customHeight="1" x14ac:dyDescent="0.3">
      <c r="B5" s="7"/>
      <c r="C5" s="8"/>
      <c r="D5" s="8"/>
      <c r="E5" s="8"/>
      <c r="F5" s="8"/>
      <c r="G5" s="8"/>
      <c r="H5" s="8"/>
      <c r="I5" s="8"/>
      <c r="J5" s="9"/>
    </row>
    <row r="6" spans="2:10" s="2" customFormat="1" ht="38.25" customHeight="1" thickBot="1" x14ac:dyDescent="0.3">
      <c r="B6" s="87" t="s">
        <v>20</v>
      </c>
      <c r="C6" s="88"/>
      <c r="D6" s="88"/>
      <c r="E6" s="88"/>
      <c r="F6" s="88"/>
      <c r="G6" s="88"/>
      <c r="H6" s="88"/>
      <c r="I6" s="88"/>
      <c r="J6" s="89"/>
    </row>
    <row r="7" spans="2:10" s="2" customFormat="1" ht="23.25" customHeight="1" thickBot="1" x14ac:dyDescent="0.3">
      <c r="B7" s="174" t="s">
        <v>21</v>
      </c>
      <c r="C7" s="175"/>
      <c r="D7" s="175"/>
      <c r="E7" s="175"/>
      <c r="F7" s="175"/>
      <c r="G7" s="175"/>
      <c r="H7" s="175"/>
      <c r="I7" s="175"/>
      <c r="J7" s="176"/>
    </row>
    <row r="8" spans="2:10" s="10" customFormat="1" ht="30" customHeight="1" x14ac:dyDescent="0.25">
      <c r="B8" s="177" t="s">
        <v>22</v>
      </c>
      <c r="C8" s="178"/>
      <c r="D8" s="178"/>
      <c r="E8" s="178"/>
      <c r="F8" s="178"/>
      <c r="G8" s="178"/>
      <c r="H8" s="178"/>
      <c r="I8" s="178"/>
      <c r="J8" s="179"/>
    </row>
    <row r="9" spans="2:10" s="10" customFormat="1" ht="30" customHeight="1" x14ac:dyDescent="0.25">
      <c r="B9" s="171" t="s">
        <v>66</v>
      </c>
      <c r="C9" s="172"/>
      <c r="D9" s="172"/>
      <c r="E9" s="172"/>
      <c r="F9" s="172"/>
      <c r="G9" s="172"/>
      <c r="H9" s="172"/>
      <c r="I9" s="172"/>
      <c r="J9" s="173"/>
    </row>
    <row r="10" spans="2:10" s="10" customFormat="1" ht="30" customHeight="1" x14ac:dyDescent="0.25">
      <c r="B10" s="171" t="s">
        <v>23</v>
      </c>
      <c r="C10" s="172"/>
      <c r="D10" s="172"/>
      <c r="E10" s="172"/>
      <c r="F10" s="172"/>
      <c r="G10" s="172"/>
      <c r="H10" s="172"/>
      <c r="I10" s="172"/>
      <c r="J10" s="173"/>
    </row>
    <row r="11" spans="2:10" s="10" customFormat="1" ht="30" customHeight="1" x14ac:dyDescent="0.25">
      <c r="B11" s="171" t="s">
        <v>24</v>
      </c>
      <c r="C11" s="172"/>
      <c r="D11" s="172"/>
      <c r="E11" s="172"/>
      <c r="F11" s="172"/>
      <c r="G11" s="172"/>
      <c r="H11" s="172"/>
      <c r="I11" s="172"/>
      <c r="J11" s="173"/>
    </row>
    <row r="12" spans="2:10" s="10" customFormat="1" ht="30" customHeight="1" x14ac:dyDescent="0.25">
      <c r="B12" s="171" t="s">
        <v>25</v>
      </c>
      <c r="C12" s="172"/>
      <c r="D12" s="172"/>
      <c r="E12" s="172"/>
      <c r="F12" s="172"/>
      <c r="G12" s="172"/>
      <c r="H12" s="172"/>
      <c r="I12" s="172"/>
      <c r="J12" s="173"/>
    </row>
    <row r="13" spans="2:10" s="10" customFormat="1" ht="56.25" customHeight="1" x14ac:dyDescent="0.25">
      <c r="B13" s="171" t="s">
        <v>67</v>
      </c>
      <c r="C13" s="172"/>
      <c r="D13" s="172"/>
      <c r="E13" s="172"/>
      <c r="F13" s="172"/>
      <c r="G13" s="172"/>
      <c r="H13" s="172"/>
      <c r="I13" s="172"/>
      <c r="J13" s="173"/>
    </row>
    <row r="14" spans="2:10" s="10" customFormat="1" ht="30" customHeight="1" x14ac:dyDescent="0.25">
      <c r="B14" s="171" t="s">
        <v>26</v>
      </c>
      <c r="C14" s="172"/>
      <c r="D14" s="172"/>
      <c r="E14" s="172"/>
      <c r="F14" s="172"/>
      <c r="G14" s="172"/>
      <c r="H14" s="172"/>
      <c r="I14" s="172"/>
      <c r="J14" s="173"/>
    </row>
    <row r="15" spans="2:10" s="10" customFormat="1" ht="30" customHeight="1" x14ac:dyDescent="0.25">
      <c r="B15" s="171" t="s">
        <v>68</v>
      </c>
      <c r="C15" s="172"/>
      <c r="D15" s="172"/>
      <c r="E15" s="172"/>
      <c r="F15" s="172"/>
      <c r="G15" s="172"/>
      <c r="H15" s="172"/>
      <c r="I15" s="172"/>
      <c r="J15" s="173"/>
    </row>
    <row r="16" spans="2:10" s="10" customFormat="1" ht="53.25" customHeight="1" x14ac:dyDescent="0.25">
      <c r="B16" s="171" t="s">
        <v>27</v>
      </c>
      <c r="C16" s="172"/>
      <c r="D16" s="172"/>
      <c r="E16" s="172"/>
      <c r="F16" s="172"/>
      <c r="G16" s="172"/>
      <c r="H16" s="172"/>
      <c r="I16" s="172"/>
      <c r="J16" s="173"/>
    </row>
    <row r="17" spans="2:10" s="10" customFormat="1" ht="22.5" customHeight="1" x14ac:dyDescent="0.25">
      <c r="B17" s="171" t="s">
        <v>69</v>
      </c>
      <c r="C17" s="172"/>
      <c r="D17" s="172"/>
      <c r="E17" s="172"/>
      <c r="F17" s="172"/>
      <c r="G17" s="172"/>
      <c r="H17" s="172"/>
      <c r="I17" s="172"/>
      <c r="J17" s="173"/>
    </row>
    <row r="18" spans="2:10" s="10" customFormat="1" ht="42" customHeight="1" x14ac:dyDescent="0.25">
      <c r="B18" s="171" t="s">
        <v>70</v>
      </c>
      <c r="C18" s="172"/>
      <c r="D18" s="172"/>
      <c r="E18" s="172"/>
      <c r="F18" s="172"/>
      <c r="G18" s="172"/>
      <c r="H18" s="172"/>
      <c r="I18" s="172"/>
      <c r="J18" s="173"/>
    </row>
    <row r="19" spans="2:10" s="10" customFormat="1" ht="41.25" customHeight="1" x14ac:dyDescent="0.25">
      <c r="B19" s="165" t="s">
        <v>71</v>
      </c>
      <c r="C19" s="166"/>
      <c r="D19" s="166"/>
      <c r="E19" s="166"/>
      <c r="F19" s="166"/>
      <c r="G19" s="166"/>
      <c r="H19" s="166"/>
      <c r="I19" s="166"/>
      <c r="J19" s="167"/>
    </row>
    <row r="20" spans="2:10" s="10" customFormat="1" ht="41.25" customHeight="1" x14ac:dyDescent="0.25">
      <c r="B20" s="171" t="s">
        <v>28</v>
      </c>
      <c r="C20" s="172"/>
      <c r="D20" s="172"/>
      <c r="E20" s="172"/>
      <c r="F20" s="172"/>
      <c r="G20" s="172"/>
      <c r="H20" s="172"/>
      <c r="I20" s="172"/>
      <c r="J20" s="173"/>
    </row>
    <row r="21" spans="2:10" s="10" customFormat="1" ht="30" customHeight="1" thickBot="1" x14ac:dyDescent="0.3">
      <c r="B21" s="168" t="s">
        <v>72</v>
      </c>
      <c r="C21" s="169"/>
      <c r="D21" s="169"/>
      <c r="E21" s="169"/>
      <c r="F21" s="169"/>
      <c r="G21" s="169"/>
      <c r="H21" s="169"/>
      <c r="I21" s="169"/>
      <c r="J21" s="170"/>
    </row>
  </sheetData>
  <sheetProtection algorithmName="SHA-512" hashValue="dOOVTp2aYGCwDgPdWER138uvDShiunO0PBgvM9GLBGwJi73bJVFUtkbpx3FgPc5TLNWvqoG7Mm7EYhBRR4qRaQ==" saltValue="jCnNfsd+0Uu2UqtNQleBRw==" spinCount="100000" sheet="1" objects="1" scenarios="1" selectLockedCells="1" selectUnlockedCells="1"/>
  <mergeCells count="15">
    <mergeCell ref="B13:J13"/>
    <mergeCell ref="B7:J7"/>
    <mergeCell ref="B8:J8"/>
    <mergeCell ref="B9:J9"/>
    <mergeCell ref="B10:J10"/>
    <mergeCell ref="B11:J11"/>
    <mergeCell ref="B12:J12"/>
    <mergeCell ref="B19:J19"/>
    <mergeCell ref="B21:J21"/>
    <mergeCell ref="B14:J14"/>
    <mergeCell ref="B15:J15"/>
    <mergeCell ref="B16:J16"/>
    <mergeCell ref="B17:J17"/>
    <mergeCell ref="B18:J18"/>
    <mergeCell ref="B20:J20"/>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F20"/>
  <sheetViews>
    <sheetView workbookViewId="0">
      <selection activeCell="B18" sqref="B18:D18"/>
    </sheetView>
  </sheetViews>
  <sheetFormatPr baseColWidth="10" defaultColWidth="9.140625" defaultRowHeight="30" customHeight="1" x14ac:dyDescent="0.25"/>
  <cols>
    <col min="1" max="1" width="2.5703125" style="52" customWidth="1"/>
    <col min="2" max="2" width="39" style="58" customWidth="1"/>
    <col min="3" max="3" width="54.85546875" style="52" customWidth="1"/>
    <col min="4" max="4" width="54.5703125" style="52" customWidth="1"/>
    <col min="5" max="5" width="7.28515625" style="52" hidden="1" customWidth="1"/>
    <col min="6" max="6" width="13.42578125" style="52" hidden="1" customWidth="1"/>
    <col min="7" max="7" width="9.140625" style="52" customWidth="1"/>
    <col min="8" max="16384" width="9.140625" style="52"/>
  </cols>
  <sheetData>
    <row r="1" spans="2:6" ht="11.25" customHeight="1" thickBot="1" x14ac:dyDescent="0.3"/>
    <row r="2" spans="2:6" ht="30" customHeight="1" x14ac:dyDescent="0.3">
      <c r="B2" s="81"/>
      <c r="C2" s="55" t="s">
        <v>0</v>
      </c>
      <c r="D2" s="154"/>
      <c r="E2" s="189" t="s">
        <v>143</v>
      </c>
      <c r="F2" s="190"/>
    </row>
    <row r="3" spans="2:6" ht="18.75" customHeight="1" x14ac:dyDescent="0.3">
      <c r="B3" s="82"/>
      <c r="C3" s="57"/>
      <c r="D3" s="155"/>
      <c r="E3" s="191"/>
      <c r="F3" s="192"/>
    </row>
    <row r="4" spans="2:6" ht="17.25" customHeight="1" x14ac:dyDescent="0.3">
      <c r="B4" s="82"/>
      <c r="C4" s="57" t="s">
        <v>123</v>
      </c>
      <c r="D4" s="155"/>
      <c r="E4" s="191"/>
      <c r="F4" s="192"/>
    </row>
    <row r="5" spans="2:6" ht="15.75" customHeight="1" thickBot="1" x14ac:dyDescent="0.35">
      <c r="B5" s="82"/>
      <c r="C5" s="57"/>
      <c r="D5" s="155"/>
      <c r="E5" s="191"/>
      <c r="F5" s="192"/>
    </row>
    <row r="6" spans="2:6" ht="30.75" customHeight="1" x14ac:dyDescent="0.25">
      <c r="B6" s="193" t="s">
        <v>7</v>
      </c>
      <c r="C6" s="194"/>
      <c r="D6" s="195"/>
      <c r="E6" s="150" t="s">
        <v>144</v>
      </c>
      <c r="F6" s="111">
        <f>TOTAL_A</f>
        <v>0</v>
      </c>
    </row>
    <row r="7" spans="2:6" ht="30" customHeight="1" x14ac:dyDescent="0.3">
      <c r="B7" s="130" t="s">
        <v>1</v>
      </c>
      <c r="C7" s="131" t="s">
        <v>2</v>
      </c>
      <c r="D7" s="132" t="s">
        <v>3</v>
      </c>
      <c r="E7" s="151" t="s">
        <v>145</v>
      </c>
      <c r="F7" s="112">
        <f>TOTAL_B</f>
        <v>0</v>
      </c>
    </row>
    <row r="8" spans="2:6" ht="30" customHeight="1" x14ac:dyDescent="0.25">
      <c r="B8" s="127"/>
      <c r="C8" s="128"/>
      <c r="D8" s="129"/>
      <c r="E8" s="152" t="s">
        <v>146</v>
      </c>
      <c r="F8" s="113">
        <f>TOTAL_C</f>
        <v>0</v>
      </c>
    </row>
    <row r="9" spans="2:6" ht="30" customHeight="1" thickBot="1" x14ac:dyDescent="0.35">
      <c r="B9" s="130" t="s">
        <v>4</v>
      </c>
      <c r="C9" s="131" t="s">
        <v>5</v>
      </c>
      <c r="D9" s="132" t="s">
        <v>31</v>
      </c>
      <c r="E9" s="153" t="s">
        <v>147</v>
      </c>
      <c r="F9" s="114">
        <f>SUM(TOTAL_A,TOTAL_B,TOTAL_C)</f>
        <v>0</v>
      </c>
    </row>
    <row r="10" spans="2:6" s="59" customFormat="1" ht="30" customHeight="1" x14ac:dyDescent="0.25">
      <c r="B10" s="127"/>
      <c r="C10" s="128"/>
      <c r="D10" s="129"/>
    </row>
    <row r="11" spans="2:6" ht="30" customHeight="1" x14ac:dyDescent="0.3">
      <c r="B11" s="100" t="s">
        <v>81</v>
      </c>
      <c r="C11" s="98" t="s">
        <v>80</v>
      </c>
      <c r="D11" s="132" t="s">
        <v>6</v>
      </c>
    </row>
    <row r="12" spans="2:6" s="59" customFormat="1" ht="30" customHeight="1" x14ac:dyDescent="0.25">
      <c r="B12" s="101"/>
      <c r="C12" s="99"/>
      <c r="D12" s="156"/>
    </row>
    <row r="13" spans="2:6" ht="30" customHeight="1" x14ac:dyDescent="0.3">
      <c r="B13" s="196" t="s">
        <v>29</v>
      </c>
      <c r="C13" s="197"/>
      <c r="D13" s="198"/>
    </row>
    <row r="14" spans="2:6" s="59" customFormat="1" ht="30" customHeight="1" thickBot="1" x14ac:dyDescent="0.3">
      <c r="B14" s="186"/>
      <c r="C14" s="187"/>
      <c r="D14" s="188"/>
    </row>
    <row r="15" spans="2:6" ht="30" customHeight="1" x14ac:dyDescent="0.3">
      <c r="B15" s="196" t="s">
        <v>148</v>
      </c>
      <c r="C15" s="197"/>
      <c r="D15" s="198"/>
    </row>
    <row r="16" spans="2:6" s="59" customFormat="1" ht="30" customHeight="1" thickBot="1" x14ac:dyDescent="0.3">
      <c r="B16" s="186"/>
      <c r="C16" s="187"/>
      <c r="D16" s="188"/>
    </row>
    <row r="17" spans="2:4" ht="30" customHeight="1" x14ac:dyDescent="0.3">
      <c r="B17" s="180" t="s">
        <v>142</v>
      </c>
      <c r="C17" s="181"/>
      <c r="D17" s="182"/>
    </row>
    <row r="18" spans="2:4" s="59" customFormat="1" ht="30" customHeight="1" x14ac:dyDescent="0.25">
      <c r="B18" s="183"/>
      <c r="C18" s="184"/>
      <c r="D18" s="185"/>
    </row>
    <row r="19" spans="2:4" s="59" customFormat="1" ht="30" customHeight="1" x14ac:dyDescent="0.25">
      <c r="B19" s="183"/>
      <c r="C19" s="184"/>
      <c r="D19" s="185"/>
    </row>
    <row r="20" spans="2:4" s="59" customFormat="1" ht="30" customHeight="1" thickBot="1" x14ac:dyDescent="0.3">
      <c r="B20" s="186"/>
      <c r="C20" s="187"/>
      <c r="D20" s="188"/>
    </row>
  </sheetData>
  <sheetProtection algorithmName="SHA-512" hashValue="eKvMbgcyR5QbYoM5EpKZJH/YUQ04dAhssPD3lO8m8R4lGVlglkxe6kyJPnN2LQjBX4oVH1wTwsBO1qC+noIYUQ==" saltValue="aHJnssyKCOBCy+8D7NJNkA==" spinCount="100000" sheet="1" objects="1" scenarios="1" insertRows="0" deleteRows="0" selectLockedCells="1"/>
  <mergeCells count="10">
    <mergeCell ref="B17:D17"/>
    <mergeCell ref="B18:D18"/>
    <mergeCell ref="B19:D19"/>
    <mergeCell ref="B20:D20"/>
    <mergeCell ref="E2:F5"/>
    <mergeCell ref="B6:D6"/>
    <mergeCell ref="B13:D13"/>
    <mergeCell ref="B14:D14"/>
    <mergeCell ref="B15:D15"/>
    <mergeCell ref="B16:D16"/>
  </mergeCells>
  <dataValidations count="3">
    <dataValidation type="list" allowBlank="1" showInputMessage="1" showErrorMessage="1" sqref="B14">
      <formula1>PROGRAMA</formula1>
    </dataValidation>
    <dataValidation type="list" allowBlank="1" showInputMessage="1" showErrorMessage="1" sqref="B12">
      <formula1>CURSO</formula1>
    </dataValidation>
    <dataValidation allowBlank="1" showInputMessage="1" showErrorMessage="1" promptTitle="Introduzca una fecha" prompt="Introduzca una fecha en formato dd/mm/aaaa" sqref="C12:D12"/>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39"/>
  <sheetViews>
    <sheetView showGridLines="0" topLeftCell="A12" workbookViewId="0">
      <selection activeCell="B37" sqref="B37:E39"/>
    </sheetView>
  </sheetViews>
  <sheetFormatPr baseColWidth="10" defaultColWidth="9.140625" defaultRowHeight="30" customHeight="1" x14ac:dyDescent="0.3"/>
  <cols>
    <col min="1" max="1" width="2" style="52" customWidth="1"/>
    <col min="2" max="2" width="35.5703125" style="59" customWidth="1"/>
    <col min="3" max="3" width="66" style="52" customWidth="1"/>
    <col min="4" max="4" width="18.28515625" style="52" customWidth="1"/>
    <col min="5" max="5" width="22.42578125" style="92" customWidth="1"/>
    <col min="6" max="7" width="17.5703125" style="53" hidden="1" customWidth="1"/>
    <col min="8" max="8" width="41" style="52" hidden="1" customWidth="1"/>
    <col min="9" max="9" width="9.140625" style="52"/>
    <col min="10" max="10" width="9.42578125" style="52" bestFit="1" customWidth="1"/>
    <col min="11" max="16384" width="9.140625" style="52"/>
  </cols>
  <sheetData>
    <row r="1" spans="2:10" ht="11.25" customHeight="1" thickBot="1" x14ac:dyDescent="0.35">
      <c r="B1" s="52"/>
    </row>
    <row r="2" spans="2:10" ht="22.5" customHeight="1" x14ac:dyDescent="0.3">
      <c r="B2" s="54"/>
      <c r="C2" s="55" t="s">
        <v>0</v>
      </c>
      <c r="D2" s="55"/>
      <c r="E2" s="93"/>
      <c r="F2" s="229" t="s">
        <v>139</v>
      </c>
      <c r="G2" s="226" t="s">
        <v>140</v>
      </c>
      <c r="H2" s="199" t="s">
        <v>149</v>
      </c>
    </row>
    <row r="3" spans="2:10" ht="18.75" customHeight="1" x14ac:dyDescent="0.3">
      <c r="B3" s="56"/>
      <c r="C3" s="57" t="s">
        <v>123</v>
      </c>
      <c r="D3" s="57"/>
      <c r="E3" s="94"/>
      <c r="F3" s="230"/>
      <c r="G3" s="227"/>
      <c r="H3" s="200"/>
    </row>
    <row r="4" spans="2:10" ht="17.25" customHeight="1" x14ac:dyDescent="0.25">
      <c r="B4" s="56"/>
      <c r="C4" s="233" t="str">
        <f>CONCATENATE(IF(SOL_NOMBRE&lt;&gt;"",UPPER(SOL_NOMBRE),"")," ",UPPER(SOL_APELLIDOS),IF(SOL_NIF&lt;&gt;"", CONCATENATE(" ( ",    SOL_NIF," ) "),""))</f>
        <v xml:space="preserve"> </v>
      </c>
      <c r="D4" s="231" t="str">
        <f>IF( AND(SOL_FECHA_INI&lt;&gt;"",SOL_FECHA_FIN&lt;&gt;""),"Intervalo de fechas evaluable","")</f>
        <v/>
      </c>
      <c r="E4" s="232"/>
      <c r="F4" s="230"/>
      <c r="G4" s="227"/>
      <c r="H4" s="200"/>
    </row>
    <row r="5" spans="2:10" ht="20.25" customHeight="1" thickBot="1" x14ac:dyDescent="0.35">
      <c r="B5" s="56"/>
      <c r="C5" s="234"/>
      <c r="D5" s="117" t="str">
        <f>IF(ISBLANK(SOL_FECHA_INI),"",SOL_FECHA_INI)</f>
        <v/>
      </c>
      <c r="E5" s="118" t="str">
        <f>IF(ISBLANK(SOL_FECHA_FIN),"",SOL_FECHA_FIN+365)</f>
        <v/>
      </c>
      <c r="F5" s="102"/>
      <c r="G5" s="228"/>
      <c r="H5" s="201"/>
    </row>
    <row r="6" spans="2:10" s="58" customFormat="1" ht="38.25" customHeight="1" thickBot="1" x14ac:dyDescent="0.3">
      <c r="B6" s="43" t="s">
        <v>9</v>
      </c>
      <c r="C6" s="44"/>
      <c r="D6" s="44"/>
      <c r="E6" s="85" t="s">
        <v>8</v>
      </c>
      <c r="F6" s="103">
        <f>MIN(40,SUM(F7+F8+F9+F10+F27))</f>
        <v>0</v>
      </c>
      <c r="G6" s="146">
        <f>MIN(40,SUM(G7+G8+G9+G10+G27))</f>
        <v>0</v>
      </c>
      <c r="H6" s="139"/>
    </row>
    <row r="7" spans="2:10" ht="20.100000000000001" customHeight="1" x14ac:dyDescent="0.3">
      <c r="B7" s="218" t="s">
        <v>32</v>
      </c>
      <c r="C7" s="219"/>
      <c r="D7" s="46"/>
      <c r="E7" s="11"/>
      <c r="F7" s="104">
        <f>IF(OR(D7="",E7=""),0,VLOOKUP(D7,MSI_NO,2,FALSE))</f>
        <v>0</v>
      </c>
      <c r="G7" s="147">
        <f>F7</f>
        <v>0</v>
      </c>
      <c r="H7" s="140"/>
    </row>
    <row r="8" spans="2:10" ht="20.100000000000001" customHeight="1" x14ac:dyDescent="0.25">
      <c r="B8" s="220" t="s">
        <v>33</v>
      </c>
      <c r="C8" s="221"/>
      <c r="D8" s="46"/>
      <c r="E8" s="11"/>
      <c r="F8" s="104">
        <f>IF(OR(D8="",E8=""),0,VLOOKUP(D8,MSI_NO,2,FALSE))</f>
        <v>0</v>
      </c>
      <c r="G8" s="147">
        <f t="shared" ref="G8:G9" si="0">F8</f>
        <v>0</v>
      </c>
      <c r="H8" s="141"/>
    </row>
    <row r="9" spans="2:10" ht="20.100000000000001" customHeight="1" thickBot="1" x14ac:dyDescent="0.3">
      <c r="B9" s="220" t="s">
        <v>34</v>
      </c>
      <c r="C9" s="221"/>
      <c r="D9" s="46"/>
      <c r="E9" s="11"/>
      <c r="F9" s="104">
        <f>IF(OR(D9="",E9=""),0,VLOOKUP(D9,MSI_NO,2,FALSE))</f>
        <v>0</v>
      </c>
      <c r="G9" s="147">
        <f t="shared" si="0"/>
        <v>0</v>
      </c>
      <c r="H9" s="142"/>
    </row>
    <row r="10" spans="2:10" ht="20.100000000000001" customHeight="1" x14ac:dyDescent="0.25">
      <c r="B10" s="223" t="s">
        <v>35</v>
      </c>
      <c r="C10" s="224"/>
      <c r="D10" s="224"/>
      <c r="E10" s="225"/>
      <c r="F10" s="105">
        <f>MIN(12,SUM(F11+F15+F19+F23))</f>
        <v>0</v>
      </c>
      <c r="G10" s="148">
        <f>MIN(12,SUM(G11+G15+G19+G23))</f>
        <v>0</v>
      </c>
      <c r="H10" s="138"/>
    </row>
    <row r="11" spans="2:10" ht="18" customHeight="1" thickBot="1" x14ac:dyDescent="0.3">
      <c r="B11" s="220" t="s">
        <v>36</v>
      </c>
      <c r="C11" s="222"/>
      <c r="D11" s="45" t="s">
        <v>113</v>
      </c>
      <c r="E11" s="86" t="s">
        <v>56</v>
      </c>
      <c r="F11" s="106">
        <f>SUM(F12:F14)</f>
        <v>0</v>
      </c>
      <c r="G11" s="149">
        <f>SUM(G12:G14)</f>
        <v>0</v>
      </c>
      <c r="H11" s="138"/>
    </row>
    <row r="12" spans="2:10" s="51" customFormat="1" ht="16.5" x14ac:dyDescent="0.25">
      <c r="B12" s="216"/>
      <c r="C12" s="217"/>
      <c r="D12" s="46"/>
      <c r="E12" s="11"/>
      <c r="F12" s="107">
        <f>ROUND(IF(AND(B12&lt;&gt;"",E12&lt;&gt;""),D12*(2.5/12),0),3)</f>
        <v>0</v>
      </c>
      <c r="G12" s="134">
        <f>F12</f>
        <v>0</v>
      </c>
      <c r="H12" s="143"/>
      <c r="J12" s="51" t="s">
        <v>151</v>
      </c>
    </row>
    <row r="13" spans="2:10" s="51" customFormat="1" ht="16.5" x14ac:dyDescent="0.25">
      <c r="B13" s="216"/>
      <c r="C13" s="217"/>
      <c r="D13" s="46"/>
      <c r="E13" s="11"/>
      <c r="F13" s="107">
        <f>ROUND(IF(AND(B13&lt;&gt;"",E13&lt;&gt;""),D13*(2.5/12),0),3)</f>
        <v>0</v>
      </c>
      <c r="G13" s="134">
        <f t="shared" ref="G13:G14" si="1">F13</f>
        <v>0</v>
      </c>
      <c r="H13" s="144"/>
    </row>
    <row r="14" spans="2:10" s="51" customFormat="1" ht="17.25" thickBot="1" x14ac:dyDescent="0.3">
      <c r="B14" s="216"/>
      <c r="C14" s="217"/>
      <c r="D14" s="46"/>
      <c r="E14" s="11"/>
      <c r="F14" s="107">
        <f>ROUND(IF(AND(B14&lt;&gt;"",E14&lt;&gt;""),D14*(2.5/12),0),3)</f>
        <v>0</v>
      </c>
      <c r="G14" s="134">
        <f t="shared" si="1"/>
        <v>0</v>
      </c>
      <c r="H14" s="145"/>
    </row>
    <row r="15" spans="2:10" ht="18" customHeight="1" x14ac:dyDescent="0.25">
      <c r="B15" s="220" t="s">
        <v>37</v>
      </c>
      <c r="C15" s="222"/>
      <c r="D15" s="45" t="s">
        <v>113</v>
      </c>
      <c r="E15" s="86" t="s">
        <v>56</v>
      </c>
      <c r="F15" s="106">
        <f>SUM(F16:F18)</f>
        <v>0</v>
      </c>
      <c r="G15" s="149">
        <f>SUM(G16:G18)</f>
        <v>0</v>
      </c>
      <c r="H15" s="138"/>
    </row>
    <row r="16" spans="2:10" s="51" customFormat="1" ht="16.5" x14ac:dyDescent="0.25">
      <c r="B16" s="216"/>
      <c r="C16" s="217"/>
      <c r="D16" s="46"/>
      <c r="E16" s="11"/>
      <c r="F16" s="107">
        <f>ROUND(IF(AND(B16&lt;&gt;"",E16&lt;&gt;""),D16*(1.5/12),0),3)</f>
        <v>0</v>
      </c>
      <c r="G16" s="134">
        <f>F16</f>
        <v>0</v>
      </c>
      <c r="H16" s="144"/>
    </row>
    <row r="17" spans="2:8" s="51" customFormat="1" ht="16.5" x14ac:dyDescent="0.25">
      <c r="B17" s="216"/>
      <c r="C17" s="217"/>
      <c r="D17" s="46"/>
      <c r="E17" s="11"/>
      <c r="F17" s="107">
        <f>ROUND(IF(AND(B17&lt;&gt;"",E17&lt;&gt;""),D17*(1.5/12),0),3)</f>
        <v>0</v>
      </c>
      <c r="G17" s="134">
        <f t="shared" ref="G17:G18" si="2">F17</f>
        <v>0</v>
      </c>
      <c r="H17" s="144"/>
    </row>
    <row r="18" spans="2:8" s="51" customFormat="1" ht="16.5" x14ac:dyDescent="0.25">
      <c r="B18" s="216"/>
      <c r="C18" s="217"/>
      <c r="D18" s="46"/>
      <c r="E18" s="11"/>
      <c r="F18" s="107">
        <f t="shared" ref="F18" si="3">ROUND(IF(AND(B18&lt;&gt;"",E18&lt;&gt;""),D18*(1.5/12),0),3)</f>
        <v>0</v>
      </c>
      <c r="G18" s="134">
        <f t="shared" si="2"/>
        <v>0</v>
      </c>
      <c r="H18" s="144"/>
    </row>
    <row r="19" spans="2:8" ht="20.100000000000001" customHeight="1" x14ac:dyDescent="0.25">
      <c r="B19" s="220" t="s">
        <v>38</v>
      </c>
      <c r="C19" s="222"/>
      <c r="D19" s="45" t="s">
        <v>113</v>
      </c>
      <c r="E19" s="86" t="s">
        <v>56</v>
      </c>
      <c r="F19" s="106">
        <f>SUM(F20:F22)</f>
        <v>0</v>
      </c>
      <c r="G19" s="149">
        <f>SUM(G20:G22)</f>
        <v>0</v>
      </c>
      <c r="H19" s="138"/>
    </row>
    <row r="20" spans="2:8" s="51" customFormat="1" ht="20.100000000000001" customHeight="1" x14ac:dyDescent="0.25">
      <c r="B20" s="216"/>
      <c r="C20" s="217"/>
      <c r="D20" s="46"/>
      <c r="E20" s="11"/>
      <c r="F20" s="107">
        <f t="shared" ref="F20:F22" si="4">ROUND(IF(AND(B20&lt;&gt;"",E20&lt;&gt;""),D20*(2.5/12),0),3)</f>
        <v>0</v>
      </c>
      <c r="G20" s="134">
        <f>F20</f>
        <v>0</v>
      </c>
      <c r="H20" s="144"/>
    </row>
    <row r="21" spans="2:8" s="51" customFormat="1" ht="20.100000000000001" customHeight="1" x14ac:dyDescent="0.25">
      <c r="B21" s="216"/>
      <c r="C21" s="217"/>
      <c r="D21" s="46"/>
      <c r="E21" s="11"/>
      <c r="F21" s="107">
        <f t="shared" si="4"/>
        <v>0</v>
      </c>
      <c r="G21" s="134">
        <f t="shared" ref="G21:G22" si="5">F21</f>
        <v>0</v>
      </c>
      <c r="H21" s="144"/>
    </row>
    <row r="22" spans="2:8" s="51" customFormat="1" ht="20.100000000000001" customHeight="1" x14ac:dyDescent="0.25">
      <c r="B22" s="216"/>
      <c r="C22" s="217"/>
      <c r="D22" s="46"/>
      <c r="E22" s="11"/>
      <c r="F22" s="107">
        <f t="shared" si="4"/>
        <v>0</v>
      </c>
      <c r="G22" s="134">
        <f t="shared" si="5"/>
        <v>0</v>
      </c>
      <c r="H22" s="144"/>
    </row>
    <row r="23" spans="2:8" ht="20.100000000000001" customHeight="1" x14ac:dyDescent="0.25">
      <c r="B23" s="220" t="s">
        <v>39</v>
      </c>
      <c r="C23" s="222"/>
      <c r="D23" s="45" t="s">
        <v>113</v>
      </c>
      <c r="E23" s="86" t="s">
        <v>56</v>
      </c>
      <c r="F23" s="106">
        <f>SUM(F24:F26)</f>
        <v>0</v>
      </c>
      <c r="G23" s="149">
        <f>SUM(G24:G26)</f>
        <v>0</v>
      </c>
      <c r="H23" s="138"/>
    </row>
    <row r="24" spans="2:8" s="51" customFormat="1" ht="20.100000000000001" customHeight="1" x14ac:dyDescent="0.25">
      <c r="B24" s="216"/>
      <c r="C24" s="217"/>
      <c r="D24" s="46"/>
      <c r="E24" s="11"/>
      <c r="F24" s="107">
        <f>ROUND(IF(AND(B24&lt;&gt;"",E24&lt;&gt;""),D24*(1.5/12),0),3)</f>
        <v>0</v>
      </c>
      <c r="G24" s="134">
        <f>F24</f>
        <v>0</v>
      </c>
      <c r="H24" s="144"/>
    </row>
    <row r="25" spans="2:8" s="51" customFormat="1" ht="20.100000000000001" customHeight="1" x14ac:dyDescent="0.25">
      <c r="B25" s="216"/>
      <c r="C25" s="217"/>
      <c r="D25" s="46"/>
      <c r="E25" s="11"/>
      <c r="F25" s="107">
        <f t="shared" ref="F25:F26" si="6">ROUND(IF(AND(B25&lt;&gt;"",E25&lt;&gt;""),D25*(1.5/12),0),3)</f>
        <v>0</v>
      </c>
      <c r="G25" s="134">
        <f t="shared" ref="G25:G26" si="7">F25</f>
        <v>0</v>
      </c>
      <c r="H25" s="144"/>
    </row>
    <row r="26" spans="2:8" s="51" customFormat="1" ht="20.100000000000001" customHeight="1" x14ac:dyDescent="0.25">
      <c r="B26" s="216"/>
      <c r="C26" s="217"/>
      <c r="D26" s="46"/>
      <c r="E26" s="11"/>
      <c r="F26" s="107">
        <f t="shared" si="6"/>
        <v>0</v>
      </c>
      <c r="G26" s="134">
        <f t="shared" si="7"/>
        <v>0</v>
      </c>
      <c r="H26" s="144"/>
    </row>
    <row r="27" spans="2:8" ht="20.100000000000001" customHeight="1" x14ac:dyDescent="0.25">
      <c r="B27" s="223" t="s">
        <v>40</v>
      </c>
      <c r="C27" s="224"/>
      <c r="D27" s="224"/>
      <c r="E27" s="225"/>
      <c r="F27" s="105">
        <f>MIN(10,SUM(F28+F32))</f>
        <v>0</v>
      </c>
      <c r="G27" s="148">
        <f>MIN(10,SUM(G28+G32))</f>
        <v>0</v>
      </c>
      <c r="H27" s="138"/>
    </row>
    <row r="28" spans="2:8" ht="20.100000000000001" customHeight="1" x14ac:dyDescent="0.25">
      <c r="B28" s="220" t="s">
        <v>41</v>
      </c>
      <c r="C28" s="221"/>
      <c r="D28" s="45" t="s">
        <v>55</v>
      </c>
      <c r="E28" s="86" t="s">
        <v>56</v>
      </c>
      <c r="F28" s="106">
        <f>SUM(F29:F31)</f>
        <v>0</v>
      </c>
      <c r="G28" s="149">
        <f>SUM(G29:G31)</f>
        <v>0</v>
      </c>
      <c r="H28" s="138"/>
    </row>
    <row r="29" spans="2:8" s="51" customFormat="1" ht="20.100000000000001" customHeight="1" x14ac:dyDescent="0.25">
      <c r="B29" s="216"/>
      <c r="C29" s="217"/>
      <c r="D29" s="46"/>
      <c r="E29" s="11"/>
      <c r="F29" s="107">
        <f>ROUND(IF(AND(B29&lt;&gt;"",E29&lt;&gt;""),D29*(4),0),3)</f>
        <v>0</v>
      </c>
      <c r="G29" s="134">
        <f>F29</f>
        <v>0</v>
      </c>
      <c r="H29" s="144"/>
    </row>
    <row r="30" spans="2:8" s="51" customFormat="1" ht="20.100000000000001" customHeight="1" x14ac:dyDescent="0.25">
      <c r="B30" s="216"/>
      <c r="C30" s="217"/>
      <c r="D30" s="46"/>
      <c r="E30" s="11"/>
      <c r="F30" s="107">
        <f t="shared" ref="F30" si="8">ROUND(IF(AND(B30&lt;&gt;"",E30&lt;&gt;""),D30*(4),0),3)</f>
        <v>0</v>
      </c>
      <c r="G30" s="134">
        <f t="shared" ref="G30:G31" si="9">F30</f>
        <v>0</v>
      </c>
      <c r="H30" s="144"/>
    </row>
    <row r="31" spans="2:8" s="51" customFormat="1" ht="20.100000000000001" customHeight="1" x14ac:dyDescent="0.25">
      <c r="B31" s="216"/>
      <c r="C31" s="217"/>
      <c r="D31" s="46"/>
      <c r="E31" s="11"/>
      <c r="F31" s="107">
        <f t="shared" ref="F31" si="10">ROUND(IF(AND(B31&lt;&gt;"",E31&lt;&gt;""),D31*(4),0),3)</f>
        <v>0</v>
      </c>
      <c r="G31" s="134">
        <f t="shared" si="9"/>
        <v>0</v>
      </c>
      <c r="H31" s="144"/>
    </row>
    <row r="32" spans="2:8" ht="20.100000000000001" customHeight="1" x14ac:dyDescent="0.25">
      <c r="B32" s="220" t="s">
        <v>42</v>
      </c>
      <c r="C32" s="221"/>
      <c r="D32" s="45" t="s">
        <v>55</v>
      </c>
      <c r="E32" s="86" t="s">
        <v>56</v>
      </c>
      <c r="F32" s="106">
        <f>SUM(F33:F35)</f>
        <v>0</v>
      </c>
      <c r="G32" s="149">
        <f>SUM(G33:G35)</f>
        <v>0</v>
      </c>
      <c r="H32" s="138"/>
    </row>
    <row r="33" spans="2:8" s="51" customFormat="1" ht="20.100000000000001" customHeight="1" x14ac:dyDescent="0.25">
      <c r="B33" s="216"/>
      <c r="C33" s="217"/>
      <c r="D33" s="46"/>
      <c r="E33" s="11"/>
      <c r="F33" s="107">
        <f>ROUND(IF(AND(B33&lt;&gt;"",E33&lt;&gt;""),D33*(2),0),3)</f>
        <v>0</v>
      </c>
      <c r="G33" s="134">
        <f>F33</f>
        <v>0</v>
      </c>
      <c r="H33" s="144"/>
    </row>
    <row r="34" spans="2:8" s="51" customFormat="1" ht="20.100000000000001" customHeight="1" x14ac:dyDescent="0.25">
      <c r="B34" s="216"/>
      <c r="C34" s="217"/>
      <c r="D34" s="46"/>
      <c r="E34" s="11"/>
      <c r="F34" s="107">
        <f t="shared" ref="F34" si="11">ROUND(IF(AND(B34&lt;&gt;"",E34&lt;&gt;""),D34*(2),0),3)</f>
        <v>0</v>
      </c>
      <c r="G34" s="134">
        <f t="shared" ref="G34:G35" si="12">F34</f>
        <v>0</v>
      </c>
      <c r="H34" s="144"/>
    </row>
    <row r="35" spans="2:8" s="51" customFormat="1" ht="20.100000000000001" customHeight="1" thickBot="1" x14ac:dyDescent="0.3">
      <c r="B35" s="214"/>
      <c r="C35" s="215"/>
      <c r="D35" s="109"/>
      <c r="E35" s="12"/>
      <c r="F35" s="108">
        <f t="shared" ref="F35" si="13">ROUND(IF(AND(B35&lt;&gt;"",E35&lt;&gt;""),D35*(2),0),3)</f>
        <v>0</v>
      </c>
      <c r="G35" s="137">
        <f t="shared" si="12"/>
        <v>0</v>
      </c>
      <c r="H35" s="144"/>
    </row>
    <row r="36" spans="2:8" ht="20.100000000000001" customHeight="1" thickBot="1" x14ac:dyDescent="0.3">
      <c r="B36" s="202" t="s">
        <v>150</v>
      </c>
      <c r="C36" s="203"/>
      <c r="D36" s="203"/>
      <c r="E36" s="204"/>
      <c r="F36" s="115"/>
      <c r="G36" s="115"/>
      <c r="H36" s="138"/>
    </row>
    <row r="37" spans="2:8" ht="30" customHeight="1" x14ac:dyDescent="0.3">
      <c r="B37" s="205"/>
      <c r="C37" s="206"/>
      <c r="D37" s="206"/>
      <c r="E37" s="207"/>
      <c r="H37" s="138"/>
    </row>
    <row r="38" spans="2:8" ht="30" customHeight="1" x14ac:dyDescent="0.3">
      <c r="B38" s="208"/>
      <c r="C38" s="209"/>
      <c r="D38" s="209"/>
      <c r="E38" s="210"/>
    </row>
    <row r="39" spans="2:8" ht="30" customHeight="1" thickBot="1" x14ac:dyDescent="0.35">
      <c r="B39" s="211"/>
      <c r="C39" s="212"/>
      <c r="D39" s="212"/>
      <c r="E39" s="213"/>
    </row>
  </sheetData>
  <sheetProtection algorithmName="SHA-512" hashValue="tShsNNdrqVm20CoeLHxVrcSVov533GnxebYB0qxXerE1c3xTX893u90KSJfPAi26JImUwHqwyxcjxWD0IRD0/A==" saltValue="W3EGrnrl30o2fGoIq9lGGA==" spinCount="100000" sheet="1" objects="1" scenarios="1" insertRows="0" deleteRows="0" selectLockedCells="1"/>
  <mergeCells count="36">
    <mergeCell ref="B34:C34"/>
    <mergeCell ref="B16:C16"/>
    <mergeCell ref="B20:C20"/>
    <mergeCell ref="B24:C24"/>
    <mergeCell ref="B17:C17"/>
    <mergeCell ref="B18:C18"/>
    <mergeCell ref="B27:E27"/>
    <mergeCell ref="B21:C21"/>
    <mergeCell ref="B22:C22"/>
    <mergeCell ref="B25:C25"/>
    <mergeCell ref="B26:C26"/>
    <mergeCell ref="B31:C31"/>
    <mergeCell ref="B10:E10"/>
    <mergeCell ref="B30:C30"/>
    <mergeCell ref="G2:G5"/>
    <mergeCell ref="F2:F4"/>
    <mergeCell ref="B13:C13"/>
    <mergeCell ref="B14:C14"/>
    <mergeCell ref="D4:E4"/>
    <mergeCell ref="C4:C5"/>
    <mergeCell ref="H2:H5"/>
    <mergeCell ref="B36:E36"/>
    <mergeCell ref="B37:E39"/>
    <mergeCell ref="B35:C35"/>
    <mergeCell ref="B29:C29"/>
    <mergeCell ref="B33:C33"/>
    <mergeCell ref="B7:C7"/>
    <mergeCell ref="B28:C28"/>
    <mergeCell ref="B32:C32"/>
    <mergeCell ref="B11:C11"/>
    <mergeCell ref="B15:C15"/>
    <mergeCell ref="B19:C19"/>
    <mergeCell ref="B23:C23"/>
    <mergeCell ref="B8:C8"/>
    <mergeCell ref="B9:C9"/>
    <mergeCell ref="B12:C12"/>
  </mergeCells>
  <dataValidations disablePrompts="1" count="2">
    <dataValidation type="list" allowBlank="1" showInputMessage="1" showErrorMessage="1" sqref="D7:D9">
      <formula1>SI_NO</formula1>
    </dataValidation>
    <dataValidation type="whole" allowBlank="1" showInputMessage="1" showErrorMessage="1" errorTitle="Corrija el dato" error="Por favor, introduzca un número entero" prompt="Introduzca un número entero" sqref="D12:D14 D16:D18 D20:D22 D24:D26 D29:D31 D33:D35">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P142"/>
  <sheetViews>
    <sheetView topLeftCell="A136" workbookViewId="0">
      <selection activeCell="B140" sqref="B140:K142"/>
    </sheetView>
  </sheetViews>
  <sheetFormatPr baseColWidth="10" defaultColWidth="9.140625" defaultRowHeight="30" customHeight="1" x14ac:dyDescent="0.25"/>
  <cols>
    <col min="1" max="1" width="1.5703125" style="52" customWidth="1"/>
    <col min="2" max="2" width="44.42578125" style="59" customWidth="1"/>
    <col min="3" max="3" width="14.5703125" style="52" customWidth="1"/>
    <col min="4" max="4" width="17.140625" style="52" customWidth="1"/>
    <col min="5" max="5" width="14.5703125" style="52" customWidth="1"/>
    <col min="6" max="6" width="16.5703125" style="52" customWidth="1"/>
    <col min="7" max="7" width="14" style="52" customWidth="1"/>
    <col min="8" max="8" width="13.5703125" style="52" customWidth="1"/>
    <col min="9" max="9" width="16.85546875" style="52" customWidth="1"/>
    <col min="10" max="10" width="12.42578125" style="52" customWidth="1"/>
    <col min="11" max="11" width="18.28515625" style="52" customWidth="1"/>
    <col min="12" max="12" width="15.28515625" style="52" hidden="1" customWidth="1"/>
    <col min="13" max="13" width="15.42578125" style="52" hidden="1" customWidth="1"/>
    <col min="14" max="14" width="20.85546875" style="52" hidden="1" customWidth="1"/>
    <col min="15" max="15" width="18.28515625" style="52" hidden="1" customWidth="1"/>
    <col min="16" max="16384" width="9.140625" style="52"/>
  </cols>
  <sheetData>
    <row r="1" spans="2:16" ht="11.25" customHeight="1" thickBot="1" x14ac:dyDescent="0.3">
      <c r="B1" s="52"/>
    </row>
    <row r="2" spans="2:16" ht="21" customHeight="1" x14ac:dyDescent="0.3">
      <c r="B2" s="54"/>
      <c r="C2" s="301" t="s">
        <v>0</v>
      </c>
      <c r="D2" s="301"/>
      <c r="E2" s="301"/>
      <c r="F2" s="301"/>
      <c r="G2" s="301"/>
      <c r="H2" s="301"/>
      <c r="I2" s="301"/>
      <c r="J2" s="301"/>
      <c r="K2" s="302"/>
      <c r="L2" s="290" t="s">
        <v>139</v>
      </c>
      <c r="M2" s="226" t="s">
        <v>140</v>
      </c>
      <c r="N2" s="294" t="s">
        <v>141</v>
      </c>
    </row>
    <row r="3" spans="2:16" ht="18.75" customHeight="1" x14ac:dyDescent="0.25">
      <c r="B3" s="56"/>
      <c r="C3" s="303" t="s">
        <v>123</v>
      </c>
      <c r="D3" s="303"/>
      <c r="E3" s="303"/>
      <c r="F3" s="303"/>
      <c r="G3" s="303"/>
      <c r="H3" s="303"/>
      <c r="I3" s="303"/>
      <c r="J3" s="303"/>
      <c r="K3" s="304"/>
      <c r="L3" s="291"/>
      <c r="M3" s="227"/>
      <c r="N3" s="295"/>
    </row>
    <row r="4" spans="2:16" ht="17.25" customHeight="1" x14ac:dyDescent="0.3">
      <c r="B4" s="56"/>
      <c r="C4" s="305" t="str">
        <f>CONCATENATE(IF(SOL_NOMBRE&lt;&gt;"",UPPER(SOL_NOMBRE),"")," ",UPPER(SOL_APELLIDOS),IF(SOL_NIF&lt;&gt;"", CONCATENATE(" ( ",    SOL_NIF," ) "),""))</f>
        <v xml:space="preserve"> </v>
      </c>
      <c r="D4" s="305"/>
      <c r="E4" s="305"/>
      <c r="F4" s="305"/>
      <c r="G4" s="305"/>
      <c r="H4" s="119"/>
      <c r="I4" s="120" t="str">
        <f>IF( AND(SOL_FECHA_INI&lt;&gt;"",SOL_FECHA_FIN&lt;&gt;""),"Intervalo de fechas evaluable","")</f>
        <v/>
      </c>
      <c r="J4" s="120"/>
      <c r="K4" s="121"/>
      <c r="L4" s="291"/>
      <c r="M4" s="227"/>
      <c r="N4" s="296">
        <v>1</v>
      </c>
    </row>
    <row r="5" spans="2:16" ht="24.75" customHeight="1" thickBot="1" x14ac:dyDescent="0.35">
      <c r="B5" s="116"/>
      <c r="C5" s="306"/>
      <c r="D5" s="306"/>
      <c r="E5" s="306"/>
      <c r="F5" s="306"/>
      <c r="G5" s="306"/>
      <c r="H5" s="122"/>
      <c r="I5" s="123" t="str">
        <f>IF(ISBLANK(SOL_FECHA_INI),"",SOL_FECHA_INI)</f>
        <v/>
      </c>
      <c r="J5" s="123" t="str">
        <f>IF(ISBLANK(SOL_FECHA_FIN),"",SOL_FECHA_FIN+365)</f>
        <v/>
      </c>
      <c r="K5" s="124"/>
      <c r="L5" s="157" t="s">
        <v>138</v>
      </c>
      <c r="M5" s="228"/>
      <c r="N5" s="297"/>
    </row>
    <row r="6" spans="2:16" s="58" customFormat="1" ht="38.25" customHeight="1" thickBot="1" x14ac:dyDescent="0.3">
      <c r="B6" s="64" t="s">
        <v>10</v>
      </c>
      <c r="C6" s="65"/>
      <c r="D6" s="65"/>
      <c r="E6" s="65"/>
      <c r="F6" s="65"/>
      <c r="G6" s="65"/>
      <c r="H6" s="65"/>
      <c r="I6" s="65"/>
      <c r="J6" s="65"/>
      <c r="K6" s="66"/>
      <c r="L6" s="67">
        <f>SUM(L7+L59+L70+L76+L117)</f>
        <v>0</v>
      </c>
      <c r="M6" s="67">
        <f>SUM(M7+M59+M70+M76+M117)</f>
        <v>0</v>
      </c>
      <c r="N6" s="133">
        <f>M6*N4</f>
        <v>0</v>
      </c>
    </row>
    <row r="7" spans="2:16" s="58" customFormat="1" ht="38.25" customHeight="1" thickBot="1" x14ac:dyDescent="0.3">
      <c r="B7" s="261" t="s">
        <v>82</v>
      </c>
      <c r="C7" s="262"/>
      <c r="D7" s="262"/>
      <c r="E7" s="262"/>
      <c r="F7" s="262"/>
      <c r="G7" s="262"/>
      <c r="H7" s="262"/>
      <c r="I7" s="262"/>
      <c r="J7" s="262"/>
      <c r="K7" s="263"/>
      <c r="L7" s="110">
        <f>SUM(L8+L16+L22+L40+L45)</f>
        <v>0</v>
      </c>
      <c r="M7" s="126">
        <f>SUM(M8+M16+M22+M40+M45)</f>
        <v>0</v>
      </c>
    </row>
    <row r="8" spans="2:16" s="58" customFormat="1" ht="18" customHeight="1" x14ac:dyDescent="0.25">
      <c r="B8" s="243" t="s">
        <v>83</v>
      </c>
      <c r="C8" s="244"/>
      <c r="D8" s="244"/>
      <c r="E8" s="244"/>
      <c r="F8" s="244"/>
      <c r="G8" s="244"/>
      <c r="H8" s="244"/>
      <c r="I8" s="244"/>
      <c r="J8" s="244"/>
      <c r="K8" s="245"/>
      <c r="L8" s="289">
        <f>SUM(L10:L15)</f>
        <v>0</v>
      </c>
      <c r="M8" s="289">
        <f>SUM(M10:M15)</f>
        <v>0</v>
      </c>
      <c r="N8" s="290" t="s">
        <v>149</v>
      </c>
      <c r="O8" s="199"/>
      <c r="P8" s="125"/>
    </row>
    <row r="9" spans="2:16" ht="27.75" customHeight="1" x14ac:dyDescent="0.25">
      <c r="B9" s="238" t="s">
        <v>11</v>
      </c>
      <c r="C9" s="239"/>
      <c r="D9" s="239"/>
      <c r="E9" s="239"/>
      <c r="F9" s="239"/>
      <c r="G9" s="239"/>
      <c r="H9" s="239" t="s">
        <v>16</v>
      </c>
      <c r="I9" s="239"/>
      <c r="J9" s="91" t="s">
        <v>12</v>
      </c>
      <c r="K9" s="69" t="s">
        <v>14</v>
      </c>
      <c r="L9" s="286"/>
      <c r="M9" s="286"/>
      <c r="N9" s="314"/>
      <c r="O9" s="315"/>
      <c r="P9" s="125"/>
    </row>
    <row r="10" spans="2:16" s="51" customFormat="1" ht="20.100000000000001" customHeight="1" x14ac:dyDescent="0.25">
      <c r="B10" s="240"/>
      <c r="C10" s="236"/>
      <c r="D10" s="236"/>
      <c r="E10" s="236"/>
      <c r="F10" s="236"/>
      <c r="G10" s="237"/>
      <c r="H10" s="235"/>
      <c r="I10" s="237"/>
      <c r="J10" s="160"/>
      <c r="K10" s="11"/>
      <c r="L10" s="48">
        <f>IF(AND(B10&lt;&gt;"",K10&lt;&gt;""),10,0)</f>
        <v>0</v>
      </c>
      <c r="M10" s="134">
        <f>L10</f>
        <v>0</v>
      </c>
      <c r="N10" s="307"/>
      <c r="O10" s="308"/>
      <c r="P10" s="164"/>
    </row>
    <row r="11" spans="2:16" s="51" customFormat="1" ht="20.100000000000001" customHeight="1" x14ac:dyDescent="0.25">
      <c r="B11" s="240"/>
      <c r="C11" s="236"/>
      <c r="D11" s="236"/>
      <c r="E11" s="236"/>
      <c r="F11" s="236"/>
      <c r="G11" s="237"/>
      <c r="H11" s="235"/>
      <c r="I11" s="237"/>
      <c r="J11" s="160"/>
      <c r="K11" s="11"/>
      <c r="L11" s="48">
        <f t="shared" ref="L11:L15" si="0">IF(AND(B11&lt;&gt;"",K11&lt;&gt;""),10,0)</f>
        <v>0</v>
      </c>
      <c r="M11" s="134">
        <f t="shared" ref="M11:M15" si="1">L11</f>
        <v>0</v>
      </c>
      <c r="N11" s="307"/>
      <c r="O11" s="308"/>
      <c r="P11" s="164"/>
    </row>
    <row r="12" spans="2:16" s="51" customFormat="1" ht="20.100000000000001" customHeight="1" x14ac:dyDescent="0.25">
      <c r="B12" s="240"/>
      <c r="C12" s="236"/>
      <c r="D12" s="236"/>
      <c r="E12" s="236"/>
      <c r="F12" s="236"/>
      <c r="G12" s="237"/>
      <c r="H12" s="235"/>
      <c r="I12" s="237"/>
      <c r="J12" s="160"/>
      <c r="K12" s="11"/>
      <c r="L12" s="48">
        <f t="shared" si="0"/>
        <v>0</v>
      </c>
      <c r="M12" s="134">
        <f t="shared" si="1"/>
        <v>0</v>
      </c>
      <c r="N12" s="307"/>
      <c r="O12" s="308"/>
      <c r="P12" s="164"/>
    </row>
    <row r="13" spans="2:16" s="51" customFormat="1" ht="20.100000000000001" customHeight="1" x14ac:dyDescent="0.25">
      <c r="B13" s="240"/>
      <c r="C13" s="236"/>
      <c r="D13" s="236"/>
      <c r="E13" s="236"/>
      <c r="F13" s="236"/>
      <c r="G13" s="237"/>
      <c r="H13" s="235"/>
      <c r="I13" s="237"/>
      <c r="J13" s="160"/>
      <c r="K13" s="11"/>
      <c r="L13" s="48">
        <f t="shared" ref="L13:L14" si="2">IF(AND(B13&lt;&gt;"",K13&lt;&gt;""),10,0)</f>
        <v>0</v>
      </c>
      <c r="M13" s="134">
        <f t="shared" ref="M13:M14" si="3">L13</f>
        <v>0</v>
      </c>
      <c r="N13" s="307"/>
      <c r="O13" s="308"/>
    </row>
    <row r="14" spans="2:16" s="51" customFormat="1" ht="20.100000000000001" customHeight="1" x14ac:dyDescent="0.25">
      <c r="B14" s="240"/>
      <c r="C14" s="236"/>
      <c r="D14" s="236"/>
      <c r="E14" s="236"/>
      <c r="F14" s="236"/>
      <c r="G14" s="237"/>
      <c r="H14" s="235"/>
      <c r="I14" s="237"/>
      <c r="J14" s="160"/>
      <c r="K14" s="11"/>
      <c r="L14" s="48">
        <f t="shared" si="2"/>
        <v>0</v>
      </c>
      <c r="M14" s="134">
        <f t="shared" si="3"/>
        <v>0</v>
      </c>
      <c r="N14" s="307"/>
      <c r="O14" s="308"/>
    </row>
    <row r="15" spans="2:16" s="51" customFormat="1" ht="20.100000000000001" customHeight="1" thickBot="1" x14ac:dyDescent="0.3">
      <c r="B15" s="240"/>
      <c r="C15" s="236"/>
      <c r="D15" s="236"/>
      <c r="E15" s="236"/>
      <c r="F15" s="236"/>
      <c r="G15" s="237"/>
      <c r="H15" s="235"/>
      <c r="I15" s="237"/>
      <c r="J15" s="160"/>
      <c r="K15" s="11"/>
      <c r="L15" s="48">
        <f t="shared" si="0"/>
        <v>0</v>
      </c>
      <c r="M15" s="134">
        <f t="shared" si="1"/>
        <v>0</v>
      </c>
      <c r="N15" s="309"/>
      <c r="O15" s="310"/>
    </row>
    <row r="16" spans="2:16" s="58" customFormat="1" ht="18" x14ac:dyDescent="0.25">
      <c r="B16" s="298" t="s">
        <v>84</v>
      </c>
      <c r="C16" s="299"/>
      <c r="D16" s="299"/>
      <c r="E16" s="299"/>
      <c r="F16" s="299"/>
      <c r="G16" s="299"/>
      <c r="H16" s="299"/>
      <c r="I16" s="299"/>
      <c r="J16" s="299"/>
      <c r="K16" s="300"/>
      <c r="L16" s="285">
        <f>SUM(L18:L21)</f>
        <v>0</v>
      </c>
      <c r="M16" s="285">
        <f>SUM(M18:M21)</f>
        <v>0</v>
      </c>
      <c r="N16" s="311"/>
      <c r="O16" s="311"/>
    </row>
    <row r="17" spans="2:15" ht="27.75" customHeight="1" thickBot="1" x14ac:dyDescent="0.3">
      <c r="B17" s="238" t="s">
        <v>11</v>
      </c>
      <c r="C17" s="239"/>
      <c r="D17" s="239"/>
      <c r="E17" s="239"/>
      <c r="F17" s="239"/>
      <c r="G17" s="239"/>
      <c r="H17" s="239" t="s">
        <v>16</v>
      </c>
      <c r="I17" s="239"/>
      <c r="J17" s="91" t="s">
        <v>12</v>
      </c>
      <c r="K17" s="69" t="s">
        <v>14</v>
      </c>
      <c r="L17" s="286"/>
      <c r="M17" s="286"/>
      <c r="N17" s="311"/>
      <c r="O17" s="311"/>
    </row>
    <row r="18" spans="2:15" s="51" customFormat="1" ht="20.100000000000001" customHeight="1" x14ac:dyDescent="0.25">
      <c r="B18" s="240"/>
      <c r="C18" s="236"/>
      <c r="D18" s="236"/>
      <c r="E18" s="236"/>
      <c r="F18" s="236"/>
      <c r="G18" s="237"/>
      <c r="H18" s="235"/>
      <c r="I18" s="237"/>
      <c r="J18" s="160"/>
      <c r="K18" s="11"/>
      <c r="L18" s="48">
        <f>IF(AND(B18&lt;&gt;"",K18&lt;&gt;""),4,0)</f>
        <v>0</v>
      </c>
      <c r="M18" s="134">
        <f>L18</f>
        <v>0</v>
      </c>
      <c r="N18" s="312"/>
      <c r="O18" s="313"/>
    </row>
    <row r="19" spans="2:15" s="51" customFormat="1" ht="20.100000000000001" customHeight="1" x14ac:dyDescent="0.25">
      <c r="B19" s="240"/>
      <c r="C19" s="236"/>
      <c r="D19" s="236"/>
      <c r="E19" s="236"/>
      <c r="F19" s="236"/>
      <c r="G19" s="237"/>
      <c r="H19" s="235"/>
      <c r="I19" s="237"/>
      <c r="J19" s="160"/>
      <c r="K19" s="11"/>
      <c r="L19" s="48">
        <f t="shared" ref="L19" si="4">IF(AND(B19&lt;&gt;"",K19&lt;&gt;""),4,0)</f>
        <v>0</v>
      </c>
      <c r="M19" s="134">
        <f t="shared" ref="M19:M21" si="5">L19</f>
        <v>0</v>
      </c>
      <c r="N19" s="307"/>
      <c r="O19" s="308"/>
    </row>
    <row r="20" spans="2:15" s="51" customFormat="1" ht="20.100000000000001" customHeight="1" x14ac:dyDescent="0.25">
      <c r="B20" s="240"/>
      <c r="C20" s="236"/>
      <c r="D20" s="236"/>
      <c r="E20" s="236"/>
      <c r="F20" s="236"/>
      <c r="G20" s="237"/>
      <c r="H20" s="235"/>
      <c r="I20" s="237"/>
      <c r="J20" s="160"/>
      <c r="K20" s="11"/>
      <c r="L20" s="48">
        <f t="shared" ref="L20" si="6">IF(AND(B20&lt;&gt;"",K20&lt;&gt;""),4,0)</f>
        <v>0</v>
      </c>
      <c r="M20" s="134">
        <f t="shared" si="5"/>
        <v>0</v>
      </c>
      <c r="N20" s="307"/>
      <c r="O20" s="308"/>
    </row>
    <row r="21" spans="2:15" s="51" customFormat="1" ht="20.100000000000001" customHeight="1" thickBot="1" x14ac:dyDescent="0.3">
      <c r="B21" s="240"/>
      <c r="C21" s="236"/>
      <c r="D21" s="236"/>
      <c r="E21" s="236"/>
      <c r="F21" s="236"/>
      <c r="G21" s="237"/>
      <c r="H21" s="235"/>
      <c r="I21" s="237"/>
      <c r="J21" s="160"/>
      <c r="K21" s="11"/>
      <c r="L21" s="48">
        <f t="shared" ref="L21" si="7">IF(AND(B21&lt;&gt;"",K21&lt;&gt;""),4,0)</f>
        <v>0</v>
      </c>
      <c r="M21" s="134">
        <f t="shared" si="5"/>
        <v>0</v>
      </c>
      <c r="N21" s="309"/>
      <c r="O21" s="310"/>
    </row>
    <row r="22" spans="2:15" s="58" customFormat="1" ht="23.25" customHeight="1" x14ac:dyDescent="0.25">
      <c r="B22" s="70" t="s">
        <v>85</v>
      </c>
      <c r="C22" s="71"/>
      <c r="D22" s="71"/>
      <c r="E22" s="71"/>
      <c r="F22" s="71"/>
      <c r="G22" s="71"/>
      <c r="H22" s="71"/>
      <c r="I22" s="71"/>
      <c r="J22" s="71"/>
      <c r="K22" s="72"/>
      <c r="L22" s="285">
        <f>SUM(L24:L39)</f>
        <v>0</v>
      </c>
      <c r="M22" s="285">
        <f>SUM(M24:M39)</f>
        <v>0</v>
      </c>
      <c r="N22" s="311"/>
      <c r="O22" s="311"/>
    </row>
    <row r="23" spans="2:15" ht="27.75" customHeight="1" x14ac:dyDescent="0.25">
      <c r="B23" s="238" t="s">
        <v>11</v>
      </c>
      <c r="C23" s="239"/>
      <c r="D23" s="239"/>
      <c r="E23" s="239"/>
      <c r="F23" s="239"/>
      <c r="G23" s="90" t="s">
        <v>15</v>
      </c>
      <c r="H23" s="239" t="s">
        <v>16</v>
      </c>
      <c r="I23" s="239"/>
      <c r="J23" s="91" t="s">
        <v>12</v>
      </c>
      <c r="K23" s="69" t="s">
        <v>14</v>
      </c>
      <c r="L23" s="286"/>
      <c r="M23" s="286"/>
      <c r="N23" s="311"/>
      <c r="O23" s="311"/>
    </row>
    <row r="24" spans="2:15" s="51" customFormat="1" ht="20.100000000000001" customHeight="1" x14ac:dyDescent="0.25">
      <c r="B24" s="240"/>
      <c r="C24" s="236"/>
      <c r="D24" s="236"/>
      <c r="E24" s="236"/>
      <c r="F24" s="237"/>
      <c r="G24" s="162"/>
      <c r="H24" s="235"/>
      <c r="I24" s="237"/>
      <c r="J24" s="160"/>
      <c r="K24" s="11"/>
      <c r="L24" s="48">
        <f t="shared" ref="L24:L39" si="8">IF(AND(B24&lt;&gt;"",K24&lt;&gt;""),6,0)</f>
        <v>0</v>
      </c>
      <c r="M24" s="134">
        <f t="shared" ref="M24:M39" si="9">L24</f>
        <v>0</v>
      </c>
      <c r="N24" s="307"/>
      <c r="O24" s="308"/>
    </row>
    <row r="25" spans="2:15" s="51" customFormat="1" ht="20.100000000000001" customHeight="1" x14ac:dyDescent="0.25">
      <c r="B25" s="240"/>
      <c r="C25" s="236"/>
      <c r="D25" s="236"/>
      <c r="E25" s="236"/>
      <c r="F25" s="237"/>
      <c r="G25" s="162"/>
      <c r="H25" s="235"/>
      <c r="I25" s="237"/>
      <c r="J25" s="160"/>
      <c r="K25" s="11"/>
      <c r="L25" s="48">
        <f t="shared" si="8"/>
        <v>0</v>
      </c>
      <c r="M25" s="134">
        <f t="shared" si="9"/>
        <v>0</v>
      </c>
      <c r="N25" s="307"/>
      <c r="O25" s="308"/>
    </row>
    <row r="26" spans="2:15" s="51" customFormat="1" ht="20.100000000000001" customHeight="1" x14ac:dyDescent="0.25">
      <c r="B26" s="240"/>
      <c r="C26" s="236"/>
      <c r="D26" s="236"/>
      <c r="E26" s="236"/>
      <c r="F26" s="237"/>
      <c r="G26" s="162"/>
      <c r="H26" s="235"/>
      <c r="I26" s="237"/>
      <c r="J26" s="160"/>
      <c r="K26" s="11"/>
      <c r="L26" s="48">
        <f t="shared" si="8"/>
        <v>0</v>
      </c>
      <c r="M26" s="134">
        <f t="shared" si="9"/>
        <v>0</v>
      </c>
      <c r="N26" s="307"/>
      <c r="O26" s="308"/>
    </row>
    <row r="27" spans="2:15" s="51" customFormat="1" ht="20.100000000000001" customHeight="1" x14ac:dyDescent="0.25">
      <c r="B27" s="240"/>
      <c r="C27" s="236"/>
      <c r="D27" s="236"/>
      <c r="E27" s="236"/>
      <c r="F27" s="237"/>
      <c r="G27" s="162"/>
      <c r="H27" s="235"/>
      <c r="I27" s="237"/>
      <c r="J27" s="160"/>
      <c r="K27" s="11"/>
      <c r="L27" s="48">
        <f t="shared" ref="L27" si="10">IF(AND(B27&lt;&gt;"",K27&lt;&gt;""),6,0)</f>
        <v>0</v>
      </c>
      <c r="M27" s="134">
        <f t="shared" si="9"/>
        <v>0</v>
      </c>
      <c r="N27" s="307"/>
      <c r="O27" s="308"/>
    </row>
    <row r="28" spans="2:15" s="51" customFormat="1" ht="20.100000000000001" customHeight="1" x14ac:dyDescent="0.25">
      <c r="B28" s="240"/>
      <c r="C28" s="236"/>
      <c r="D28" s="236"/>
      <c r="E28" s="236"/>
      <c r="F28" s="237"/>
      <c r="G28" s="162"/>
      <c r="H28" s="235"/>
      <c r="I28" s="237"/>
      <c r="J28" s="160"/>
      <c r="K28" s="11"/>
      <c r="L28" s="48">
        <f t="shared" ref="L28:L38" si="11">IF(AND(B28&lt;&gt;"",K28&lt;&gt;""),6,0)</f>
        <v>0</v>
      </c>
      <c r="M28" s="134">
        <f t="shared" si="9"/>
        <v>0</v>
      </c>
      <c r="N28" s="307"/>
      <c r="O28" s="308"/>
    </row>
    <row r="29" spans="2:15" s="51" customFormat="1" ht="20.100000000000001" customHeight="1" x14ac:dyDescent="0.25">
      <c r="B29" s="240"/>
      <c r="C29" s="236"/>
      <c r="D29" s="236"/>
      <c r="E29" s="236"/>
      <c r="F29" s="237"/>
      <c r="G29" s="162"/>
      <c r="H29" s="235"/>
      <c r="I29" s="237"/>
      <c r="J29" s="160"/>
      <c r="K29" s="11"/>
      <c r="L29" s="48">
        <f t="shared" si="11"/>
        <v>0</v>
      </c>
      <c r="M29" s="134">
        <f t="shared" si="9"/>
        <v>0</v>
      </c>
      <c r="N29" s="307"/>
      <c r="O29" s="308"/>
    </row>
    <row r="30" spans="2:15" s="51" customFormat="1" ht="20.100000000000001" customHeight="1" x14ac:dyDescent="0.25">
      <c r="B30" s="240"/>
      <c r="C30" s="236"/>
      <c r="D30" s="236"/>
      <c r="E30" s="236"/>
      <c r="F30" s="237"/>
      <c r="G30" s="162"/>
      <c r="H30" s="235"/>
      <c r="I30" s="237"/>
      <c r="J30" s="160"/>
      <c r="K30" s="11"/>
      <c r="L30" s="48">
        <f t="shared" si="11"/>
        <v>0</v>
      </c>
      <c r="M30" s="134">
        <f t="shared" si="9"/>
        <v>0</v>
      </c>
      <c r="N30" s="307"/>
      <c r="O30" s="308"/>
    </row>
    <row r="31" spans="2:15" s="51" customFormat="1" ht="20.100000000000001" customHeight="1" x14ac:dyDescent="0.25">
      <c r="B31" s="240"/>
      <c r="C31" s="236"/>
      <c r="D31" s="236"/>
      <c r="E31" s="236"/>
      <c r="F31" s="237"/>
      <c r="G31" s="162"/>
      <c r="H31" s="235"/>
      <c r="I31" s="237"/>
      <c r="J31" s="160"/>
      <c r="K31" s="11"/>
      <c r="L31" s="48">
        <f t="shared" ref="L31:L36" si="12">IF(AND(B31&lt;&gt;"",K31&lt;&gt;""),6,0)</f>
        <v>0</v>
      </c>
      <c r="M31" s="134">
        <f t="shared" si="9"/>
        <v>0</v>
      </c>
      <c r="N31" s="307"/>
      <c r="O31" s="308"/>
    </row>
    <row r="32" spans="2:15" s="51" customFormat="1" ht="20.100000000000001" customHeight="1" x14ac:dyDescent="0.25">
      <c r="B32" s="240"/>
      <c r="C32" s="236"/>
      <c r="D32" s="236"/>
      <c r="E32" s="236"/>
      <c r="F32" s="237"/>
      <c r="G32" s="162"/>
      <c r="H32" s="235"/>
      <c r="I32" s="237"/>
      <c r="J32" s="160"/>
      <c r="K32" s="11"/>
      <c r="L32" s="48">
        <f t="shared" si="12"/>
        <v>0</v>
      </c>
      <c r="M32" s="134">
        <f t="shared" si="9"/>
        <v>0</v>
      </c>
      <c r="N32" s="307"/>
      <c r="O32" s="308"/>
    </row>
    <row r="33" spans="2:15" s="51" customFormat="1" ht="20.100000000000001" customHeight="1" x14ac:dyDescent="0.25">
      <c r="B33" s="240"/>
      <c r="C33" s="236"/>
      <c r="D33" s="236"/>
      <c r="E33" s="236"/>
      <c r="F33" s="237"/>
      <c r="G33" s="162"/>
      <c r="H33" s="235"/>
      <c r="I33" s="237"/>
      <c r="J33" s="160"/>
      <c r="K33" s="11"/>
      <c r="L33" s="48">
        <f t="shared" si="12"/>
        <v>0</v>
      </c>
      <c r="M33" s="134">
        <f t="shared" si="9"/>
        <v>0</v>
      </c>
      <c r="N33" s="307"/>
      <c r="O33" s="308"/>
    </row>
    <row r="34" spans="2:15" s="51" customFormat="1" ht="20.100000000000001" customHeight="1" x14ac:dyDescent="0.25">
      <c r="B34" s="240"/>
      <c r="C34" s="236"/>
      <c r="D34" s="236"/>
      <c r="E34" s="236"/>
      <c r="F34" s="237"/>
      <c r="G34" s="162"/>
      <c r="H34" s="235"/>
      <c r="I34" s="237"/>
      <c r="J34" s="160"/>
      <c r="K34" s="11"/>
      <c r="L34" s="48">
        <f t="shared" si="12"/>
        <v>0</v>
      </c>
      <c r="M34" s="134">
        <f t="shared" si="9"/>
        <v>0</v>
      </c>
      <c r="N34" s="307"/>
      <c r="O34" s="308"/>
    </row>
    <row r="35" spans="2:15" s="51" customFormat="1" ht="20.100000000000001" customHeight="1" x14ac:dyDescent="0.25">
      <c r="B35" s="240"/>
      <c r="C35" s="236"/>
      <c r="D35" s="236"/>
      <c r="E35" s="236"/>
      <c r="F35" s="237"/>
      <c r="G35" s="162"/>
      <c r="H35" s="235"/>
      <c r="I35" s="237"/>
      <c r="J35" s="160"/>
      <c r="K35" s="11"/>
      <c r="L35" s="48">
        <f t="shared" si="12"/>
        <v>0</v>
      </c>
      <c r="M35" s="134">
        <f t="shared" si="9"/>
        <v>0</v>
      </c>
      <c r="N35" s="307"/>
      <c r="O35" s="308"/>
    </row>
    <row r="36" spans="2:15" s="51" customFormat="1" ht="20.100000000000001" customHeight="1" x14ac:dyDescent="0.25">
      <c r="B36" s="240"/>
      <c r="C36" s="236"/>
      <c r="D36" s="236"/>
      <c r="E36" s="236"/>
      <c r="F36" s="237"/>
      <c r="G36" s="162"/>
      <c r="H36" s="235"/>
      <c r="I36" s="237"/>
      <c r="J36" s="160"/>
      <c r="K36" s="11"/>
      <c r="L36" s="48">
        <f t="shared" si="12"/>
        <v>0</v>
      </c>
      <c r="M36" s="134">
        <f t="shared" si="9"/>
        <v>0</v>
      </c>
      <c r="N36" s="307"/>
      <c r="O36" s="308"/>
    </row>
    <row r="37" spans="2:15" s="51" customFormat="1" ht="20.100000000000001" customHeight="1" x14ac:dyDescent="0.25">
      <c r="B37" s="240"/>
      <c r="C37" s="236"/>
      <c r="D37" s="236"/>
      <c r="E37" s="236"/>
      <c r="F37" s="237"/>
      <c r="G37" s="162"/>
      <c r="H37" s="235"/>
      <c r="I37" s="237"/>
      <c r="J37" s="160"/>
      <c r="K37" s="11"/>
      <c r="L37" s="48">
        <f t="shared" si="11"/>
        <v>0</v>
      </c>
      <c r="M37" s="134">
        <f t="shared" si="9"/>
        <v>0</v>
      </c>
      <c r="N37" s="307"/>
      <c r="O37" s="308"/>
    </row>
    <row r="38" spans="2:15" s="51" customFormat="1" ht="20.100000000000001" customHeight="1" x14ac:dyDescent="0.25">
      <c r="B38" s="240"/>
      <c r="C38" s="236"/>
      <c r="D38" s="236"/>
      <c r="E38" s="236"/>
      <c r="F38" s="237"/>
      <c r="G38" s="162"/>
      <c r="H38" s="235"/>
      <c r="I38" s="237"/>
      <c r="J38" s="160"/>
      <c r="K38" s="11"/>
      <c r="L38" s="48">
        <f t="shared" si="11"/>
        <v>0</v>
      </c>
      <c r="M38" s="134">
        <f t="shared" ref="M38" si="13">L38</f>
        <v>0</v>
      </c>
      <c r="N38" s="307"/>
      <c r="O38" s="308"/>
    </row>
    <row r="39" spans="2:15" s="51" customFormat="1" ht="20.100000000000001" customHeight="1" x14ac:dyDescent="0.25">
      <c r="B39" s="240"/>
      <c r="C39" s="236"/>
      <c r="D39" s="236"/>
      <c r="E39" s="236"/>
      <c r="F39" s="237"/>
      <c r="G39" s="162"/>
      <c r="H39" s="235"/>
      <c r="I39" s="237"/>
      <c r="J39" s="160"/>
      <c r="K39" s="11"/>
      <c r="L39" s="48">
        <f t="shared" si="8"/>
        <v>0</v>
      </c>
      <c r="M39" s="134">
        <f t="shared" si="9"/>
        <v>0</v>
      </c>
      <c r="N39" s="307"/>
      <c r="O39" s="308"/>
    </row>
    <row r="40" spans="2:15" s="58" customFormat="1" ht="23.25" customHeight="1" x14ac:dyDescent="0.25">
      <c r="B40" s="70" t="s">
        <v>86</v>
      </c>
      <c r="C40" s="71"/>
      <c r="D40" s="71"/>
      <c r="E40" s="71"/>
      <c r="F40" s="71"/>
      <c r="G40" s="71"/>
      <c r="H40" s="71"/>
      <c r="I40" s="71"/>
      <c r="J40" s="71"/>
      <c r="K40" s="72"/>
      <c r="L40" s="285">
        <f>SUM(L42:L44)</f>
        <v>0</v>
      </c>
      <c r="M40" s="285">
        <f>SUM(M42:M44)</f>
        <v>0</v>
      </c>
      <c r="N40" s="311"/>
      <c r="O40" s="311"/>
    </row>
    <row r="41" spans="2:15" ht="27.75" customHeight="1" x14ac:dyDescent="0.25">
      <c r="B41" s="238" t="s">
        <v>11</v>
      </c>
      <c r="C41" s="239"/>
      <c r="D41" s="239"/>
      <c r="E41" s="239"/>
      <c r="F41" s="239"/>
      <c r="G41" s="90" t="s">
        <v>15</v>
      </c>
      <c r="H41" s="239" t="s">
        <v>16</v>
      </c>
      <c r="I41" s="239"/>
      <c r="J41" s="91" t="s">
        <v>12</v>
      </c>
      <c r="K41" s="69" t="s">
        <v>14</v>
      </c>
      <c r="L41" s="286"/>
      <c r="M41" s="286"/>
      <c r="N41" s="311"/>
      <c r="O41" s="311"/>
    </row>
    <row r="42" spans="2:15" s="51" customFormat="1" ht="20.100000000000001" customHeight="1" x14ac:dyDescent="0.25">
      <c r="B42" s="240"/>
      <c r="C42" s="236"/>
      <c r="D42" s="236"/>
      <c r="E42" s="236"/>
      <c r="F42" s="237"/>
      <c r="G42" s="162"/>
      <c r="H42" s="235"/>
      <c r="I42" s="237"/>
      <c r="J42" s="160"/>
      <c r="K42" s="11"/>
      <c r="L42" s="48">
        <f>IF(AND(B42&lt;&gt;"",K42&lt;&gt;""),2,0)</f>
        <v>0</v>
      </c>
      <c r="M42" s="134">
        <f>L42</f>
        <v>0</v>
      </c>
      <c r="N42" s="307"/>
      <c r="O42" s="308"/>
    </row>
    <row r="43" spans="2:15" s="51" customFormat="1" ht="20.100000000000001" customHeight="1" x14ac:dyDescent="0.25">
      <c r="B43" s="240"/>
      <c r="C43" s="236"/>
      <c r="D43" s="236"/>
      <c r="E43" s="236"/>
      <c r="F43" s="237"/>
      <c r="G43" s="162"/>
      <c r="H43" s="235"/>
      <c r="I43" s="237"/>
      <c r="J43" s="160"/>
      <c r="K43" s="11"/>
      <c r="L43" s="48">
        <f t="shared" ref="L43:L44" si="14">IF(AND(B43&lt;&gt;"",K43&lt;&gt;""),2,0)</f>
        <v>0</v>
      </c>
      <c r="M43" s="134">
        <f>L43</f>
        <v>0</v>
      </c>
      <c r="N43" s="307"/>
      <c r="O43" s="308"/>
    </row>
    <row r="44" spans="2:15" s="51" customFormat="1" ht="20.100000000000001" customHeight="1" x14ac:dyDescent="0.25">
      <c r="B44" s="240"/>
      <c r="C44" s="236"/>
      <c r="D44" s="236"/>
      <c r="E44" s="236"/>
      <c r="F44" s="237"/>
      <c r="G44" s="162"/>
      <c r="H44" s="235"/>
      <c r="I44" s="237"/>
      <c r="J44" s="160"/>
      <c r="K44" s="11"/>
      <c r="L44" s="48">
        <f t="shared" si="14"/>
        <v>0</v>
      </c>
      <c r="M44" s="134">
        <f>L44</f>
        <v>0</v>
      </c>
      <c r="N44" s="307"/>
      <c r="O44" s="308"/>
    </row>
    <row r="45" spans="2:15" s="58" customFormat="1" ht="36" customHeight="1" x14ac:dyDescent="0.25">
      <c r="B45" s="298" t="s">
        <v>87</v>
      </c>
      <c r="C45" s="299"/>
      <c r="D45" s="299"/>
      <c r="E45" s="299"/>
      <c r="F45" s="299"/>
      <c r="G45" s="299"/>
      <c r="H45" s="299"/>
      <c r="I45" s="299"/>
      <c r="J45" s="299"/>
      <c r="K45" s="300"/>
      <c r="L45" s="285">
        <f>SUM(L47:L58)</f>
        <v>0</v>
      </c>
      <c r="M45" s="285">
        <f>SUM(M47:M58)</f>
        <v>0</v>
      </c>
      <c r="N45" s="311"/>
      <c r="O45" s="311"/>
    </row>
    <row r="46" spans="2:15" ht="27.75" customHeight="1" x14ac:dyDescent="0.25">
      <c r="B46" s="273" t="s">
        <v>11</v>
      </c>
      <c r="C46" s="274"/>
      <c r="D46" s="274"/>
      <c r="E46" s="274"/>
      <c r="F46" s="90" t="s">
        <v>13</v>
      </c>
      <c r="G46" s="239" t="s">
        <v>64</v>
      </c>
      <c r="H46" s="239"/>
      <c r="I46" s="239"/>
      <c r="J46" s="90" t="s">
        <v>12</v>
      </c>
      <c r="K46" s="69" t="s">
        <v>14</v>
      </c>
      <c r="L46" s="286"/>
      <c r="M46" s="286"/>
      <c r="N46" s="311"/>
      <c r="O46" s="311"/>
    </row>
    <row r="47" spans="2:15" s="51" customFormat="1" ht="20.100000000000001" customHeight="1" x14ac:dyDescent="0.25">
      <c r="B47" s="275"/>
      <c r="C47" s="276"/>
      <c r="D47" s="276"/>
      <c r="E47" s="276"/>
      <c r="F47" s="95"/>
      <c r="G47" s="281"/>
      <c r="H47" s="282"/>
      <c r="I47" s="283"/>
      <c r="J47" s="161"/>
      <c r="K47" s="47"/>
      <c r="L47" s="48">
        <f t="shared" ref="L47:L58" si="15">IF(OR(B47="",K47=""),0,VLOOKUP(G47,MCUARTILES_ARTICULOS,2,FALSE))</f>
        <v>0</v>
      </c>
      <c r="M47" s="134">
        <f t="shared" ref="M47:M58" si="16">L47</f>
        <v>0</v>
      </c>
      <c r="N47" s="307"/>
      <c r="O47" s="308"/>
    </row>
    <row r="48" spans="2:15" s="51" customFormat="1" ht="20.100000000000001" customHeight="1" x14ac:dyDescent="0.25">
      <c r="B48" s="277"/>
      <c r="C48" s="278"/>
      <c r="D48" s="278"/>
      <c r="E48" s="278"/>
      <c r="F48" s="96"/>
      <c r="G48" s="241"/>
      <c r="H48" s="241"/>
      <c r="I48" s="241"/>
      <c r="J48" s="162"/>
      <c r="K48" s="11"/>
      <c r="L48" s="48">
        <f t="shared" si="15"/>
        <v>0</v>
      </c>
      <c r="M48" s="134">
        <f t="shared" si="16"/>
        <v>0</v>
      </c>
      <c r="N48" s="307"/>
      <c r="O48" s="308"/>
    </row>
    <row r="49" spans="2:15" s="51" customFormat="1" ht="20.100000000000001" customHeight="1" x14ac:dyDescent="0.25">
      <c r="B49" s="277"/>
      <c r="C49" s="278"/>
      <c r="D49" s="278"/>
      <c r="E49" s="278"/>
      <c r="F49" s="96"/>
      <c r="G49" s="241"/>
      <c r="H49" s="241"/>
      <c r="I49" s="241"/>
      <c r="J49" s="162"/>
      <c r="K49" s="11"/>
      <c r="L49" s="48">
        <f t="shared" si="15"/>
        <v>0</v>
      </c>
      <c r="M49" s="134">
        <f t="shared" si="16"/>
        <v>0</v>
      </c>
      <c r="N49" s="307"/>
      <c r="O49" s="308"/>
    </row>
    <row r="50" spans="2:15" s="51" customFormat="1" ht="20.100000000000001" customHeight="1" x14ac:dyDescent="0.25">
      <c r="B50" s="277"/>
      <c r="C50" s="278"/>
      <c r="D50" s="278"/>
      <c r="E50" s="278"/>
      <c r="F50" s="96"/>
      <c r="G50" s="241"/>
      <c r="H50" s="241"/>
      <c r="I50" s="241"/>
      <c r="J50" s="162"/>
      <c r="K50" s="11"/>
      <c r="L50" s="48">
        <f t="shared" si="15"/>
        <v>0</v>
      </c>
      <c r="M50" s="134">
        <f t="shared" si="16"/>
        <v>0</v>
      </c>
      <c r="N50" s="307"/>
      <c r="O50" s="308"/>
    </row>
    <row r="51" spans="2:15" s="51" customFormat="1" ht="20.100000000000001" customHeight="1" x14ac:dyDescent="0.25">
      <c r="B51" s="277"/>
      <c r="C51" s="278"/>
      <c r="D51" s="278"/>
      <c r="E51" s="278"/>
      <c r="F51" s="96"/>
      <c r="G51" s="241"/>
      <c r="H51" s="241"/>
      <c r="I51" s="241"/>
      <c r="J51" s="162"/>
      <c r="K51" s="11"/>
      <c r="L51" s="48">
        <f t="shared" si="15"/>
        <v>0</v>
      </c>
      <c r="M51" s="134">
        <f t="shared" si="16"/>
        <v>0</v>
      </c>
      <c r="N51" s="307"/>
      <c r="O51" s="308"/>
    </row>
    <row r="52" spans="2:15" s="51" customFormat="1" ht="20.100000000000001" customHeight="1" x14ac:dyDescent="0.25">
      <c r="B52" s="277"/>
      <c r="C52" s="278"/>
      <c r="D52" s="278"/>
      <c r="E52" s="278"/>
      <c r="F52" s="96"/>
      <c r="G52" s="241"/>
      <c r="H52" s="241"/>
      <c r="I52" s="241"/>
      <c r="J52" s="162"/>
      <c r="K52" s="11"/>
      <c r="L52" s="48">
        <f t="shared" si="15"/>
        <v>0</v>
      </c>
      <c r="M52" s="134">
        <f t="shared" si="16"/>
        <v>0</v>
      </c>
      <c r="N52" s="307"/>
      <c r="O52" s="308"/>
    </row>
    <row r="53" spans="2:15" s="51" customFormat="1" ht="20.100000000000001" customHeight="1" x14ac:dyDescent="0.25">
      <c r="B53" s="277"/>
      <c r="C53" s="278"/>
      <c r="D53" s="278"/>
      <c r="E53" s="278"/>
      <c r="F53" s="96"/>
      <c r="G53" s="241"/>
      <c r="H53" s="241"/>
      <c r="I53" s="241"/>
      <c r="J53" s="162"/>
      <c r="K53" s="11"/>
      <c r="L53" s="48">
        <f t="shared" si="15"/>
        <v>0</v>
      </c>
      <c r="M53" s="134">
        <f t="shared" si="16"/>
        <v>0</v>
      </c>
      <c r="N53" s="307"/>
      <c r="O53" s="308"/>
    </row>
    <row r="54" spans="2:15" s="51" customFormat="1" ht="20.100000000000001" customHeight="1" x14ac:dyDescent="0.25">
      <c r="B54" s="277"/>
      <c r="C54" s="278"/>
      <c r="D54" s="278"/>
      <c r="E54" s="278"/>
      <c r="F54" s="96"/>
      <c r="G54" s="241"/>
      <c r="H54" s="241"/>
      <c r="I54" s="241"/>
      <c r="J54" s="162"/>
      <c r="K54" s="11"/>
      <c r="L54" s="48">
        <f t="shared" si="15"/>
        <v>0</v>
      </c>
      <c r="M54" s="134">
        <f t="shared" si="16"/>
        <v>0</v>
      </c>
      <c r="N54" s="307"/>
      <c r="O54" s="308"/>
    </row>
    <row r="55" spans="2:15" s="51" customFormat="1" ht="20.100000000000001" customHeight="1" x14ac:dyDescent="0.25">
      <c r="B55" s="277"/>
      <c r="C55" s="278"/>
      <c r="D55" s="278"/>
      <c r="E55" s="278"/>
      <c r="F55" s="96"/>
      <c r="G55" s="241"/>
      <c r="H55" s="241"/>
      <c r="I55" s="241"/>
      <c r="J55" s="162"/>
      <c r="K55" s="11"/>
      <c r="L55" s="48">
        <f t="shared" si="15"/>
        <v>0</v>
      </c>
      <c r="M55" s="134">
        <f t="shared" si="16"/>
        <v>0</v>
      </c>
      <c r="N55" s="307"/>
      <c r="O55" s="308"/>
    </row>
    <row r="56" spans="2:15" s="51" customFormat="1" ht="20.100000000000001" customHeight="1" x14ac:dyDescent="0.25">
      <c r="B56" s="277"/>
      <c r="C56" s="278"/>
      <c r="D56" s="278"/>
      <c r="E56" s="278"/>
      <c r="F56" s="96"/>
      <c r="G56" s="241"/>
      <c r="H56" s="241"/>
      <c r="I56" s="241"/>
      <c r="J56" s="162"/>
      <c r="K56" s="11"/>
      <c r="L56" s="48">
        <f t="shared" si="15"/>
        <v>0</v>
      </c>
      <c r="M56" s="134">
        <f t="shared" si="16"/>
        <v>0</v>
      </c>
      <c r="N56" s="307"/>
      <c r="O56" s="308"/>
    </row>
    <row r="57" spans="2:15" s="51" customFormat="1" ht="20.100000000000001" customHeight="1" x14ac:dyDescent="0.25">
      <c r="B57" s="277"/>
      <c r="C57" s="278"/>
      <c r="D57" s="278"/>
      <c r="E57" s="278"/>
      <c r="F57" s="96"/>
      <c r="G57" s="241"/>
      <c r="H57" s="241"/>
      <c r="I57" s="241"/>
      <c r="J57" s="162"/>
      <c r="K57" s="11"/>
      <c r="L57" s="48">
        <f t="shared" si="15"/>
        <v>0</v>
      </c>
      <c r="M57" s="134">
        <f t="shared" si="16"/>
        <v>0</v>
      </c>
      <c r="N57" s="307"/>
      <c r="O57" s="308"/>
    </row>
    <row r="58" spans="2:15" s="51" customFormat="1" ht="20.100000000000001" customHeight="1" thickBot="1" x14ac:dyDescent="0.3">
      <c r="B58" s="279"/>
      <c r="C58" s="280"/>
      <c r="D58" s="280"/>
      <c r="E58" s="280"/>
      <c r="F58" s="97"/>
      <c r="G58" s="284"/>
      <c r="H58" s="284"/>
      <c r="I58" s="284"/>
      <c r="J58" s="163"/>
      <c r="K58" s="12"/>
      <c r="L58" s="48">
        <f t="shared" si="15"/>
        <v>0</v>
      </c>
      <c r="M58" s="134">
        <f t="shared" si="16"/>
        <v>0</v>
      </c>
      <c r="N58" s="307"/>
      <c r="O58" s="308"/>
    </row>
    <row r="59" spans="2:15" ht="39" customHeight="1" x14ac:dyDescent="0.25">
      <c r="B59" s="270" t="s">
        <v>58</v>
      </c>
      <c r="C59" s="271"/>
      <c r="D59" s="271"/>
      <c r="E59" s="271"/>
      <c r="F59" s="271"/>
      <c r="G59" s="271"/>
      <c r="H59" s="271"/>
      <c r="I59" s="271"/>
      <c r="J59" s="271"/>
      <c r="K59" s="272"/>
      <c r="L59" s="110">
        <f>SUM(L60+L65)</f>
        <v>0</v>
      </c>
      <c r="M59" s="126">
        <f>SUM(M60+M65)</f>
        <v>0</v>
      </c>
      <c r="N59" s="311"/>
      <c r="O59" s="311"/>
    </row>
    <row r="60" spans="2:15" s="58" customFormat="1" ht="23.25" customHeight="1" x14ac:dyDescent="0.25">
      <c r="B60" s="74" t="s">
        <v>95</v>
      </c>
      <c r="C60" s="75"/>
      <c r="D60" s="75"/>
      <c r="E60" s="75"/>
      <c r="F60" s="75"/>
      <c r="G60" s="75"/>
      <c r="H60" s="75"/>
      <c r="I60" s="75"/>
      <c r="J60" s="75"/>
      <c r="K60" s="76"/>
      <c r="L60" s="289">
        <f>SUM(L62:L64)</f>
        <v>0</v>
      </c>
      <c r="M60" s="289">
        <f>SUM(M62:M64)</f>
        <v>0</v>
      </c>
      <c r="N60" s="311"/>
      <c r="O60" s="311"/>
    </row>
    <row r="61" spans="2:15" ht="30" customHeight="1" x14ac:dyDescent="0.25">
      <c r="B61" s="238" t="s">
        <v>96</v>
      </c>
      <c r="C61" s="239"/>
      <c r="D61" s="239"/>
      <c r="E61" s="239"/>
      <c r="F61" s="239"/>
      <c r="G61" s="242" t="s">
        <v>124</v>
      </c>
      <c r="H61" s="242"/>
      <c r="I61" s="242"/>
      <c r="J61" s="73" t="s">
        <v>12</v>
      </c>
      <c r="K61" s="69" t="s">
        <v>14</v>
      </c>
      <c r="L61" s="286"/>
      <c r="M61" s="286"/>
      <c r="N61" s="311"/>
      <c r="O61" s="311"/>
    </row>
    <row r="62" spans="2:15" s="51" customFormat="1" ht="20.100000000000001" customHeight="1" x14ac:dyDescent="0.25">
      <c r="B62" s="240"/>
      <c r="C62" s="236"/>
      <c r="D62" s="236"/>
      <c r="E62" s="236"/>
      <c r="F62" s="237"/>
      <c r="G62" s="235"/>
      <c r="H62" s="236"/>
      <c r="I62" s="237"/>
      <c r="J62" s="162"/>
      <c r="K62" s="11"/>
      <c r="L62" s="48">
        <f>IF(AND(B62&lt;&gt;"",K62&lt;&gt;""),0.5,0)</f>
        <v>0</v>
      </c>
      <c r="M62" s="134">
        <f>L62</f>
        <v>0</v>
      </c>
      <c r="N62" s="307"/>
      <c r="O62" s="308"/>
    </row>
    <row r="63" spans="2:15" s="51" customFormat="1" ht="20.100000000000001" customHeight="1" x14ac:dyDescent="0.25">
      <c r="B63" s="240"/>
      <c r="C63" s="236"/>
      <c r="D63" s="236"/>
      <c r="E63" s="236"/>
      <c r="F63" s="237"/>
      <c r="G63" s="235"/>
      <c r="H63" s="236"/>
      <c r="I63" s="237"/>
      <c r="J63" s="162"/>
      <c r="K63" s="11"/>
      <c r="L63" s="48">
        <f t="shared" ref="L63:L64" si="17">IF(AND(B63&lt;&gt;"",K63&lt;&gt;""),0.5,0)</f>
        <v>0</v>
      </c>
      <c r="M63" s="134">
        <f>L63</f>
        <v>0</v>
      </c>
      <c r="N63" s="307"/>
      <c r="O63" s="308"/>
    </row>
    <row r="64" spans="2:15" s="51" customFormat="1" ht="20.100000000000001" customHeight="1" x14ac:dyDescent="0.25">
      <c r="B64" s="267"/>
      <c r="C64" s="268"/>
      <c r="D64" s="268"/>
      <c r="E64" s="268"/>
      <c r="F64" s="269"/>
      <c r="G64" s="235"/>
      <c r="H64" s="236"/>
      <c r="I64" s="237"/>
      <c r="J64" s="162"/>
      <c r="K64" s="47"/>
      <c r="L64" s="48">
        <f t="shared" si="17"/>
        <v>0</v>
      </c>
      <c r="M64" s="134">
        <f>L64</f>
        <v>0</v>
      </c>
      <c r="N64" s="307"/>
      <c r="O64" s="308"/>
    </row>
    <row r="65" spans="2:15" s="58" customFormat="1" ht="23.25" customHeight="1" x14ac:dyDescent="0.25">
      <c r="B65" s="74" t="s">
        <v>97</v>
      </c>
      <c r="C65" s="75"/>
      <c r="D65" s="75"/>
      <c r="E65" s="75"/>
      <c r="F65" s="75"/>
      <c r="G65" s="75"/>
      <c r="H65" s="75"/>
      <c r="I65" s="75"/>
      <c r="J65" s="75"/>
      <c r="K65" s="76"/>
      <c r="L65" s="285">
        <f>SUM(L67:L69)</f>
        <v>0</v>
      </c>
      <c r="M65" s="285">
        <f>SUM(M67:M69)</f>
        <v>0</v>
      </c>
      <c r="N65" s="311"/>
      <c r="O65" s="311"/>
    </row>
    <row r="66" spans="2:15" ht="30" customHeight="1" x14ac:dyDescent="0.25">
      <c r="B66" s="238" t="s">
        <v>96</v>
      </c>
      <c r="C66" s="239"/>
      <c r="D66" s="239"/>
      <c r="E66" s="239"/>
      <c r="F66" s="239"/>
      <c r="G66" s="242" t="s">
        <v>124</v>
      </c>
      <c r="H66" s="242"/>
      <c r="I66" s="242"/>
      <c r="J66" s="73" t="s">
        <v>12</v>
      </c>
      <c r="K66" s="69" t="s">
        <v>14</v>
      </c>
      <c r="L66" s="286"/>
      <c r="M66" s="286"/>
      <c r="N66" s="311"/>
      <c r="O66" s="311"/>
    </row>
    <row r="67" spans="2:15" s="51" customFormat="1" ht="20.100000000000001" customHeight="1" x14ac:dyDescent="0.25">
      <c r="B67" s="240"/>
      <c r="C67" s="236"/>
      <c r="D67" s="236"/>
      <c r="E67" s="236"/>
      <c r="F67" s="237"/>
      <c r="G67" s="235"/>
      <c r="H67" s="236"/>
      <c r="I67" s="237"/>
      <c r="J67" s="162"/>
      <c r="K67" s="11"/>
      <c r="L67" s="48">
        <f>IF(AND(B67&lt;&gt;"",K67&lt;&gt;""),0.1,0)</f>
        <v>0</v>
      </c>
      <c r="M67" s="134">
        <f>L67</f>
        <v>0</v>
      </c>
      <c r="N67" s="307"/>
      <c r="O67" s="308"/>
    </row>
    <row r="68" spans="2:15" s="51" customFormat="1" ht="20.100000000000001" customHeight="1" x14ac:dyDescent="0.25">
      <c r="B68" s="240"/>
      <c r="C68" s="236"/>
      <c r="D68" s="236"/>
      <c r="E68" s="236"/>
      <c r="F68" s="237"/>
      <c r="G68" s="235"/>
      <c r="H68" s="236"/>
      <c r="I68" s="237"/>
      <c r="J68" s="162"/>
      <c r="K68" s="11"/>
      <c r="L68" s="48">
        <f t="shared" ref="L68:L69" si="18">IF(AND(B68&lt;&gt;"",K68&lt;&gt;""),0.1,0)</f>
        <v>0</v>
      </c>
      <c r="M68" s="134">
        <f t="shared" ref="M68:M69" si="19">L68</f>
        <v>0</v>
      </c>
      <c r="N68" s="307"/>
      <c r="O68" s="308"/>
    </row>
    <row r="69" spans="2:15" s="51" customFormat="1" ht="20.100000000000001" customHeight="1" thickBot="1" x14ac:dyDescent="0.3">
      <c r="B69" s="267"/>
      <c r="C69" s="268"/>
      <c r="D69" s="268"/>
      <c r="E69" s="268"/>
      <c r="F69" s="269"/>
      <c r="G69" s="235"/>
      <c r="H69" s="236"/>
      <c r="I69" s="237"/>
      <c r="J69" s="162"/>
      <c r="K69" s="12"/>
      <c r="L69" s="49">
        <f t="shared" si="18"/>
        <v>0</v>
      </c>
      <c r="M69" s="134">
        <f t="shared" si="19"/>
        <v>0</v>
      </c>
      <c r="N69" s="307"/>
      <c r="O69" s="308"/>
    </row>
    <row r="70" spans="2:15" ht="40.5" customHeight="1" x14ac:dyDescent="0.25">
      <c r="B70" s="264" t="s">
        <v>17</v>
      </c>
      <c r="C70" s="265"/>
      <c r="D70" s="265"/>
      <c r="E70" s="265"/>
      <c r="F70" s="265"/>
      <c r="G70" s="265"/>
      <c r="H70" s="265"/>
      <c r="I70" s="265"/>
      <c r="J70" s="265"/>
      <c r="K70" s="266"/>
      <c r="L70" s="287">
        <f>SUM(L72:L75)</f>
        <v>0</v>
      </c>
      <c r="M70" s="287">
        <f>SUM(M72:M75)</f>
        <v>0</v>
      </c>
      <c r="N70" s="311"/>
      <c r="O70" s="311"/>
    </row>
    <row r="71" spans="2:15" ht="30" customHeight="1" x14ac:dyDescent="0.25">
      <c r="B71" s="238" t="s">
        <v>11</v>
      </c>
      <c r="C71" s="239"/>
      <c r="D71" s="239"/>
      <c r="E71" s="239"/>
      <c r="F71" s="239"/>
      <c r="G71" s="239"/>
      <c r="H71" s="239" t="s">
        <v>18</v>
      </c>
      <c r="I71" s="239"/>
      <c r="J71" s="73" t="s">
        <v>12</v>
      </c>
      <c r="K71" s="69" t="s">
        <v>14</v>
      </c>
      <c r="L71" s="288"/>
      <c r="M71" s="288"/>
      <c r="N71" s="311"/>
      <c r="O71" s="311"/>
    </row>
    <row r="72" spans="2:15" s="51" customFormat="1" ht="20.100000000000001" customHeight="1" x14ac:dyDescent="0.25">
      <c r="B72" s="240"/>
      <c r="C72" s="236"/>
      <c r="D72" s="236"/>
      <c r="E72" s="236"/>
      <c r="F72" s="236"/>
      <c r="G72" s="236"/>
      <c r="H72" s="235"/>
      <c r="I72" s="237"/>
      <c r="J72" s="160"/>
      <c r="K72" s="11"/>
      <c r="L72" s="48">
        <f>IF(AND(B72&lt;&gt;"",K72&lt;&gt;""),0.1,0)</f>
        <v>0</v>
      </c>
      <c r="M72" s="134">
        <f>L72</f>
        <v>0</v>
      </c>
      <c r="N72" s="307"/>
      <c r="O72" s="308"/>
    </row>
    <row r="73" spans="2:15" s="51" customFormat="1" ht="20.100000000000001" customHeight="1" x14ac:dyDescent="0.25">
      <c r="B73" s="240"/>
      <c r="C73" s="236"/>
      <c r="D73" s="236"/>
      <c r="E73" s="236"/>
      <c r="F73" s="236"/>
      <c r="G73" s="236"/>
      <c r="H73" s="235"/>
      <c r="I73" s="237"/>
      <c r="J73" s="160"/>
      <c r="K73" s="11"/>
      <c r="L73" s="48">
        <f t="shared" ref="L73:L75" si="20">IF(AND(B73&lt;&gt;"",K73&lt;&gt;""),0.1,0)</f>
        <v>0</v>
      </c>
      <c r="M73" s="134">
        <f t="shared" ref="M73:M75" si="21">L73</f>
        <v>0</v>
      </c>
      <c r="N73" s="307"/>
      <c r="O73" s="308"/>
    </row>
    <row r="74" spans="2:15" s="51" customFormat="1" ht="20.100000000000001" customHeight="1" thickBot="1" x14ac:dyDescent="0.3">
      <c r="B74" s="240"/>
      <c r="C74" s="236"/>
      <c r="D74" s="236"/>
      <c r="E74" s="236"/>
      <c r="F74" s="236"/>
      <c r="G74" s="236"/>
      <c r="H74" s="235"/>
      <c r="I74" s="237"/>
      <c r="J74" s="160"/>
      <c r="K74" s="11"/>
      <c r="L74" s="49">
        <f t="shared" ref="L74" si="22">IF(AND(B74&lt;&gt;"",K74&lt;&gt;""),0.1,0)</f>
        <v>0</v>
      </c>
      <c r="M74" s="134">
        <f t="shared" ref="M74" si="23">L74</f>
        <v>0</v>
      </c>
      <c r="N74" s="307"/>
      <c r="O74" s="308"/>
    </row>
    <row r="75" spans="2:15" s="51" customFormat="1" ht="20.100000000000001" customHeight="1" thickBot="1" x14ac:dyDescent="0.3">
      <c r="B75" s="240"/>
      <c r="C75" s="236"/>
      <c r="D75" s="236"/>
      <c r="E75" s="236"/>
      <c r="F75" s="236"/>
      <c r="G75" s="236"/>
      <c r="H75" s="235"/>
      <c r="I75" s="237"/>
      <c r="J75" s="160"/>
      <c r="K75" s="11"/>
      <c r="L75" s="49">
        <f t="shared" si="20"/>
        <v>0</v>
      </c>
      <c r="M75" s="134">
        <f t="shared" si="21"/>
        <v>0</v>
      </c>
      <c r="N75" s="307"/>
      <c r="O75" s="308"/>
    </row>
    <row r="76" spans="2:15" ht="30" customHeight="1" x14ac:dyDescent="0.25">
      <c r="B76" s="261" t="s">
        <v>115</v>
      </c>
      <c r="C76" s="262"/>
      <c r="D76" s="262"/>
      <c r="E76" s="262"/>
      <c r="F76" s="262"/>
      <c r="G76" s="262"/>
      <c r="H76" s="262"/>
      <c r="I76" s="262"/>
      <c r="J76" s="262"/>
      <c r="K76" s="263"/>
      <c r="L76" s="110">
        <f>SUM(L77+L82+L87+L92+L97+L102+L107+L112)</f>
        <v>0</v>
      </c>
      <c r="M76" s="126">
        <f>SUM(M77+M82+M87+M92+M97+M102+M107+M112)</f>
        <v>0</v>
      </c>
      <c r="N76" s="311"/>
      <c r="O76" s="311"/>
    </row>
    <row r="77" spans="2:15" s="58" customFormat="1" ht="18" x14ac:dyDescent="0.25">
      <c r="B77" s="243" t="s">
        <v>114</v>
      </c>
      <c r="C77" s="244"/>
      <c r="D77" s="244"/>
      <c r="E77" s="244"/>
      <c r="F77" s="244"/>
      <c r="G77" s="244"/>
      <c r="H77" s="244"/>
      <c r="I77" s="244"/>
      <c r="J77" s="244"/>
      <c r="K77" s="245"/>
      <c r="L77" s="289">
        <f>SUM(L79:L81)</f>
        <v>0</v>
      </c>
      <c r="M77" s="289">
        <f>SUM(M79:M81)</f>
        <v>0</v>
      </c>
      <c r="N77" s="311"/>
      <c r="O77" s="311"/>
    </row>
    <row r="78" spans="2:15" ht="30" customHeight="1" x14ac:dyDescent="0.25">
      <c r="B78" s="238" t="s">
        <v>125</v>
      </c>
      <c r="C78" s="239"/>
      <c r="D78" s="239"/>
      <c r="E78" s="239"/>
      <c r="F78" s="239"/>
      <c r="G78" s="239"/>
      <c r="H78" s="239"/>
      <c r="I78" s="239"/>
      <c r="J78" s="73" t="s">
        <v>12</v>
      </c>
      <c r="K78" s="69" t="s">
        <v>14</v>
      </c>
      <c r="L78" s="286"/>
      <c r="M78" s="286"/>
      <c r="N78" s="311"/>
      <c r="O78" s="311"/>
    </row>
    <row r="79" spans="2:15" s="51" customFormat="1" ht="20.100000000000001" customHeight="1" x14ac:dyDescent="0.25">
      <c r="B79" s="240"/>
      <c r="C79" s="236"/>
      <c r="D79" s="236"/>
      <c r="E79" s="236"/>
      <c r="F79" s="236"/>
      <c r="G79" s="236"/>
      <c r="H79" s="236"/>
      <c r="I79" s="237"/>
      <c r="J79" s="162"/>
      <c r="K79" s="11"/>
      <c r="L79" s="50"/>
      <c r="M79" s="134">
        <f>L79</f>
        <v>0</v>
      </c>
      <c r="N79" s="307"/>
      <c r="O79" s="308"/>
    </row>
    <row r="80" spans="2:15" s="51" customFormat="1" ht="20.100000000000001" customHeight="1" x14ac:dyDescent="0.25">
      <c r="B80" s="240"/>
      <c r="C80" s="236"/>
      <c r="D80" s="236"/>
      <c r="E80" s="236"/>
      <c r="F80" s="236"/>
      <c r="G80" s="236"/>
      <c r="H80" s="236"/>
      <c r="I80" s="237"/>
      <c r="J80" s="162"/>
      <c r="K80" s="11"/>
      <c r="L80" s="50"/>
      <c r="M80" s="134">
        <f t="shared" ref="M80:M81" si="24">L80</f>
        <v>0</v>
      </c>
      <c r="N80" s="307"/>
      <c r="O80" s="308"/>
    </row>
    <row r="81" spans="2:15" s="51" customFormat="1" ht="20.100000000000001" customHeight="1" x14ac:dyDescent="0.25">
      <c r="B81" s="240"/>
      <c r="C81" s="236"/>
      <c r="D81" s="236"/>
      <c r="E81" s="236"/>
      <c r="F81" s="236"/>
      <c r="G81" s="236"/>
      <c r="H81" s="236"/>
      <c r="I81" s="237"/>
      <c r="J81" s="162"/>
      <c r="K81" s="11"/>
      <c r="L81" s="50"/>
      <c r="M81" s="134">
        <f t="shared" si="24"/>
        <v>0</v>
      </c>
      <c r="N81" s="307"/>
      <c r="O81" s="308"/>
    </row>
    <row r="82" spans="2:15" s="58" customFormat="1" ht="18" x14ac:dyDescent="0.25">
      <c r="B82" s="243" t="s">
        <v>116</v>
      </c>
      <c r="C82" s="244"/>
      <c r="D82" s="244"/>
      <c r="E82" s="244"/>
      <c r="F82" s="244"/>
      <c r="G82" s="244"/>
      <c r="H82" s="244"/>
      <c r="I82" s="244"/>
      <c r="J82" s="244"/>
      <c r="K82" s="245"/>
      <c r="L82" s="289">
        <f>SUM(L84:L86)</f>
        <v>0</v>
      </c>
      <c r="M82" s="289">
        <f>SUM(M84:M86)</f>
        <v>0</v>
      </c>
      <c r="N82" s="311"/>
      <c r="O82" s="311"/>
    </row>
    <row r="83" spans="2:15" ht="30" customHeight="1" x14ac:dyDescent="0.25">
      <c r="B83" s="238" t="s">
        <v>125</v>
      </c>
      <c r="C83" s="239"/>
      <c r="D83" s="239"/>
      <c r="E83" s="239"/>
      <c r="F83" s="239"/>
      <c r="G83" s="239"/>
      <c r="H83" s="239"/>
      <c r="I83" s="239"/>
      <c r="J83" s="73" t="s">
        <v>12</v>
      </c>
      <c r="K83" s="69" t="s">
        <v>14</v>
      </c>
      <c r="L83" s="286"/>
      <c r="M83" s="286"/>
      <c r="N83" s="311"/>
      <c r="O83" s="311"/>
    </row>
    <row r="84" spans="2:15" s="51" customFormat="1" ht="20.100000000000001" customHeight="1" x14ac:dyDescent="0.25">
      <c r="B84" s="240"/>
      <c r="C84" s="236"/>
      <c r="D84" s="236"/>
      <c r="E84" s="236"/>
      <c r="F84" s="236"/>
      <c r="G84" s="236"/>
      <c r="H84" s="236"/>
      <c r="I84" s="237"/>
      <c r="J84" s="162"/>
      <c r="K84" s="11"/>
      <c r="L84" s="50"/>
      <c r="M84" s="134">
        <f>L84</f>
        <v>0</v>
      </c>
      <c r="N84" s="307"/>
      <c r="O84" s="308"/>
    </row>
    <row r="85" spans="2:15" s="51" customFormat="1" ht="20.100000000000001" customHeight="1" x14ac:dyDescent="0.25">
      <c r="B85" s="240"/>
      <c r="C85" s="236"/>
      <c r="D85" s="236"/>
      <c r="E85" s="236"/>
      <c r="F85" s="236"/>
      <c r="G85" s="236"/>
      <c r="H85" s="236"/>
      <c r="I85" s="237"/>
      <c r="J85" s="162"/>
      <c r="K85" s="11"/>
      <c r="L85" s="50"/>
      <c r="M85" s="134">
        <f t="shared" ref="M85:M86" si="25">L85</f>
        <v>0</v>
      </c>
      <c r="N85" s="307"/>
      <c r="O85" s="308"/>
    </row>
    <row r="86" spans="2:15" s="51" customFormat="1" ht="20.100000000000001" customHeight="1" x14ac:dyDescent="0.25">
      <c r="B86" s="240"/>
      <c r="C86" s="236"/>
      <c r="D86" s="236"/>
      <c r="E86" s="236"/>
      <c r="F86" s="236"/>
      <c r="G86" s="236"/>
      <c r="H86" s="236"/>
      <c r="I86" s="237"/>
      <c r="J86" s="162"/>
      <c r="K86" s="11"/>
      <c r="L86" s="50"/>
      <c r="M86" s="134">
        <f t="shared" si="25"/>
        <v>0</v>
      </c>
      <c r="N86" s="307"/>
      <c r="O86" s="308"/>
    </row>
    <row r="87" spans="2:15" s="58" customFormat="1" ht="18" x14ac:dyDescent="0.25">
      <c r="B87" s="243" t="s">
        <v>117</v>
      </c>
      <c r="C87" s="244"/>
      <c r="D87" s="244"/>
      <c r="E87" s="244"/>
      <c r="F87" s="244"/>
      <c r="G87" s="244"/>
      <c r="H87" s="244"/>
      <c r="I87" s="244"/>
      <c r="J87" s="244"/>
      <c r="K87" s="245"/>
      <c r="L87" s="289">
        <f>SUM(L89:L91)</f>
        <v>0</v>
      </c>
      <c r="M87" s="289">
        <f>SUM(M89:M91)</f>
        <v>0</v>
      </c>
      <c r="N87" s="311"/>
      <c r="O87" s="311"/>
    </row>
    <row r="88" spans="2:15" ht="30" customHeight="1" x14ac:dyDescent="0.25">
      <c r="B88" s="238" t="s">
        <v>125</v>
      </c>
      <c r="C88" s="239"/>
      <c r="D88" s="239"/>
      <c r="E88" s="239"/>
      <c r="F88" s="239"/>
      <c r="G88" s="239"/>
      <c r="H88" s="239"/>
      <c r="I88" s="239"/>
      <c r="J88" s="73" t="s">
        <v>12</v>
      </c>
      <c r="K88" s="69" t="s">
        <v>14</v>
      </c>
      <c r="L88" s="286"/>
      <c r="M88" s="286"/>
      <c r="N88" s="311"/>
      <c r="O88" s="311"/>
    </row>
    <row r="89" spans="2:15" s="51" customFormat="1" ht="20.100000000000001" customHeight="1" x14ac:dyDescent="0.25">
      <c r="B89" s="240"/>
      <c r="C89" s="236"/>
      <c r="D89" s="236"/>
      <c r="E89" s="236"/>
      <c r="F89" s="236"/>
      <c r="G89" s="236"/>
      <c r="H89" s="236"/>
      <c r="I89" s="237"/>
      <c r="J89" s="162"/>
      <c r="K89" s="11"/>
      <c r="L89" s="50"/>
      <c r="M89" s="134">
        <f>L89</f>
        <v>0</v>
      </c>
      <c r="N89" s="307"/>
      <c r="O89" s="308"/>
    </row>
    <row r="90" spans="2:15" s="51" customFormat="1" ht="20.100000000000001" customHeight="1" x14ac:dyDescent="0.25">
      <c r="B90" s="240"/>
      <c r="C90" s="236"/>
      <c r="D90" s="236"/>
      <c r="E90" s="236"/>
      <c r="F90" s="236"/>
      <c r="G90" s="236"/>
      <c r="H90" s="236"/>
      <c r="I90" s="237"/>
      <c r="J90" s="162"/>
      <c r="K90" s="11"/>
      <c r="L90" s="50"/>
      <c r="M90" s="134">
        <f t="shared" ref="M90:M91" si="26">L90</f>
        <v>0</v>
      </c>
      <c r="N90" s="307"/>
      <c r="O90" s="308"/>
    </row>
    <row r="91" spans="2:15" s="51" customFormat="1" ht="20.100000000000001" customHeight="1" x14ac:dyDescent="0.25">
      <c r="B91" s="240"/>
      <c r="C91" s="236"/>
      <c r="D91" s="236"/>
      <c r="E91" s="236"/>
      <c r="F91" s="236"/>
      <c r="G91" s="236"/>
      <c r="H91" s="236"/>
      <c r="I91" s="237"/>
      <c r="J91" s="162"/>
      <c r="K91" s="11"/>
      <c r="L91" s="50"/>
      <c r="M91" s="134">
        <f t="shared" si="26"/>
        <v>0</v>
      </c>
      <c r="N91" s="307"/>
      <c r="O91" s="308"/>
    </row>
    <row r="92" spans="2:15" s="58" customFormat="1" ht="18" x14ac:dyDescent="0.25">
      <c r="B92" s="243" t="s">
        <v>118</v>
      </c>
      <c r="C92" s="244"/>
      <c r="D92" s="244"/>
      <c r="E92" s="244"/>
      <c r="F92" s="244"/>
      <c r="G92" s="244"/>
      <c r="H92" s="244"/>
      <c r="I92" s="244"/>
      <c r="J92" s="244"/>
      <c r="K92" s="245"/>
      <c r="L92" s="289">
        <f>SUM(L94:L96)</f>
        <v>0</v>
      </c>
      <c r="M92" s="289">
        <f>SUM(M94:M96)</f>
        <v>0</v>
      </c>
      <c r="N92" s="311"/>
      <c r="O92" s="311"/>
    </row>
    <row r="93" spans="2:15" ht="30" customHeight="1" x14ac:dyDescent="0.25">
      <c r="B93" s="238" t="s">
        <v>125</v>
      </c>
      <c r="C93" s="239"/>
      <c r="D93" s="239"/>
      <c r="E93" s="239"/>
      <c r="F93" s="239"/>
      <c r="G93" s="239"/>
      <c r="H93" s="239"/>
      <c r="I93" s="239"/>
      <c r="J93" s="73" t="s">
        <v>12</v>
      </c>
      <c r="K93" s="69" t="s">
        <v>14</v>
      </c>
      <c r="L93" s="286"/>
      <c r="M93" s="286"/>
      <c r="N93" s="311"/>
      <c r="O93" s="311"/>
    </row>
    <row r="94" spans="2:15" s="51" customFormat="1" ht="20.100000000000001" customHeight="1" x14ac:dyDescent="0.25">
      <c r="B94" s="240"/>
      <c r="C94" s="236"/>
      <c r="D94" s="236"/>
      <c r="E94" s="236"/>
      <c r="F94" s="236"/>
      <c r="G94" s="236"/>
      <c r="H94" s="236"/>
      <c r="I94" s="237"/>
      <c r="J94" s="162"/>
      <c r="K94" s="11"/>
      <c r="L94" s="50"/>
      <c r="M94" s="134">
        <f>L94</f>
        <v>0</v>
      </c>
      <c r="N94" s="307"/>
      <c r="O94" s="308"/>
    </row>
    <row r="95" spans="2:15" s="51" customFormat="1" ht="20.100000000000001" customHeight="1" x14ac:dyDescent="0.25">
      <c r="B95" s="240"/>
      <c r="C95" s="236"/>
      <c r="D95" s="236"/>
      <c r="E95" s="236"/>
      <c r="F95" s="236"/>
      <c r="G95" s="236"/>
      <c r="H95" s="236"/>
      <c r="I95" s="237"/>
      <c r="J95" s="162"/>
      <c r="K95" s="11"/>
      <c r="L95" s="50"/>
      <c r="M95" s="134">
        <f t="shared" ref="M95:M96" si="27">L95</f>
        <v>0</v>
      </c>
      <c r="N95" s="307"/>
      <c r="O95" s="308"/>
    </row>
    <row r="96" spans="2:15" s="51" customFormat="1" ht="20.100000000000001" customHeight="1" x14ac:dyDescent="0.25">
      <c r="B96" s="240"/>
      <c r="C96" s="236"/>
      <c r="D96" s="236"/>
      <c r="E96" s="236"/>
      <c r="F96" s="236"/>
      <c r="G96" s="236"/>
      <c r="H96" s="236"/>
      <c r="I96" s="237"/>
      <c r="J96" s="162"/>
      <c r="K96" s="11"/>
      <c r="L96" s="50"/>
      <c r="M96" s="134">
        <f t="shared" si="27"/>
        <v>0</v>
      </c>
      <c r="N96" s="307"/>
      <c r="O96" s="308"/>
    </row>
    <row r="97" spans="2:15" s="58" customFormat="1" ht="18" x14ac:dyDescent="0.25">
      <c r="B97" s="243" t="s">
        <v>119</v>
      </c>
      <c r="C97" s="244"/>
      <c r="D97" s="244"/>
      <c r="E97" s="244"/>
      <c r="F97" s="244"/>
      <c r="G97" s="244"/>
      <c r="H97" s="244"/>
      <c r="I97" s="244"/>
      <c r="J97" s="244"/>
      <c r="K97" s="245"/>
      <c r="L97" s="289">
        <f>SUM(L99:L101)</f>
        <v>0</v>
      </c>
      <c r="M97" s="289">
        <f>SUM(M99:M101)</f>
        <v>0</v>
      </c>
      <c r="N97" s="311"/>
      <c r="O97" s="311"/>
    </row>
    <row r="98" spans="2:15" ht="30" customHeight="1" x14ac:dyDescent="0.25">
      <c r="B98" s="238" t="s">
        <v>126</v>
      </c>
      <c r="C98" s="239"/>
      <c r="D98" s="239"/>
      <c r="E98" s="239"/>
      <c r="F98" s="239"/>
      <c r="G98" s="239"/>
      <c r="H98" s="239"/>
      <c r="I98" s="239"/>
      <c r="J98" s="73" t="s">
        <v>12</v>
      </c>
      <c r="K98" s="69" t="s">
        <v>14</v>
      </c>
      <c r="L98" s="286"/>
      <c r="M98" s="286"/>
      <c r="N98" s="311"/>
      <c r="O98" s="311"/>
    </row>
    <row r="99" spans="2:15" s="51" customFormat="1" ht="20.100000000000001" customHeight="1" x14ac:dyDescent="0.25">
      <c r="B99" s="240"/>
      <c r="C99" s="236"/>
      <c r="D99" s="236"/>
      <c r="E99" s="236"/>
      <c r="F99" s="236"/>
      <c r="G99" s="236"/>
      <c r="H99" s="236"/>
      <c r="I99" s="237"/>
      <c r="J99" s="162"/>
      <c r="K99" s="11"/>
      <c r="L99" s="50"/>
      <c r="M99" s="134">
        <f>L99</f>
        <v>0</v>
      </c>
      <c r="N99" s="307"/>
      <c r="O99" s="308"/>
    </row>
    <row r="100" spans="2:15" s="51" customFormat="1" ht="20.100000000000001" customHeight="1" x14ac:dyDescent="0.25">
      <c r="B100" s="240"/>
      <c r="C100" s="236"/>
      <c r="D100" s="236"/>
      <c r="E100" s="236"/>
      <c r="F100" s="236"/>
      <c r="G100" s="236"/>
      <c r="H100" s="236"/>
      <c r="I100" s="237"/>
      <c r="J100" s="162"/>
      <c r="K100" s="11"/>
      <c r="L100" s="50"/>
      <c r="M100" s="134">
        <f t="shared" ref="M100:M101" si="28">L100</f>
        <v>0</v>
      </c>
      <c r="N100" s="307"/>
      <c r="O100" s="308"/>
    </row>
    <row r="101" spans="2:15" s="51" customFormat="1" ht="20.100000000000001" customHeight="1" x14ac:dyDescent="0.25">
      <c r="B101" s="240"/>
      <c r="C101" s="236"/>
      <c r="D101" s="236"/>
      <c r="E101" s="236"/>
      <c r="F101" s="236"/>
      <c r="G101" s="236"/>
      <c r="H101" s="236"/>
      <c r="I101" s="237"/>
      <c r="J101" s="162"/>
      <c r="K101" s="11"/>
      <c r="L101" s="50"/>
      <c r="M101" s="134">
        <f t="shared" si="28"/>
        <v>0</v>
      </c>
      <c r="N101" s="307"/>
      <c r="O101" s="308"/>
    </row>
    <row r="102" spans="2:15" s="58" customFormat="1" ht="18" x14ac:dyDescent="0.25">
      <c r="B102" s="243" t="s">
        <v>120</v>
      </c>
      <c r="C102" s="244"/>
      <c r="D102" s="244"/>
      <c r="E102" s="244"/>
      <c r="F102" s="244"/>
      <c r="G102" s="244"/>
      <c r="H102" s="244"/>
      <c r="I102" s="244"/>
      <c r="J102" s="244"/>
      <c r="K102" s="245"/>
      <c r="L102" s="289">
        <f>SUM(L104:L106)</f>
        <v>0</v>
      </c>
      <c r="M102" s="289">
        <f>SUM(M104:M106)</f>
        <v>0</v>
      </c>
      <c r="N102" s="311"/>
      <c r="O102" s="311"/>
    </row>
    <row r="103" spans="2:15" ht="30" customHeight="1" x14ac:dyDescent="0.25">
      <c r="B103" s="238" t="s">
        <v>126</v>
      </c>
      <c r="C103" s="239"/>
      <c r="D103" s="239"/>
      <c r="E103" s="239"/>
      <c r="F103" s="239"/>
      <c r="G103" s="239"/>
      <c r="H103" s="239"/>
      <c r="I103" s="239"/>
      <c r="J103" s="73" t="s">
        <v>12</v>
      </c>
      <c r="K103" s="69" t="s">
        <v>14</v>
      </c>
      <c r="L103" s="286"/>
      <c r="M103" s="286"/>
      <c r="N103" s="311"/>
      <c r="O103" s="311"/>
    </row>
    <row r="104" spans="2:15" s="51" customFormat="1" ht="20.100000000000001" customHeight="1" x14ac:dyDescent="0.25">
      <c r="B104" s="240"/>
      <c r="C104" s="236"/>
      <c r="D104" s="236"/>
      <c r="E104" s="236"/>
      <c r="F104" s="236"/>
      <c r="G104" s="236"/>
      <c r="H104" s="236"/>
      <c r="I104" s="237"/>
      <c r="J104" s="162"/>
      <c r="K104" s="11"/>
      <c r="L104" s="50"/>
      <c r="M104" s="134">
        <f>L104</f>
        <v>0</v>
      </c>
      <c r="N104" s="307"/>
      <c r="O104" s="308"/>
    </row>
    <row r="105" spans="2:15" s="51" customFormat="1" ht="20.100000000000001" customHeight="1" x14ac:dyDescent="0.25">
      <c r="B105" s="240"/>
      <c r="C105" s="236"/>
      <c r="D105" s="236"/>
      <c r="E105" s="236"/>
      <c r="F105" s="236"/>
      <c r="G105" s="236"/>
      <c r="H105" s="236"/>
      <c r="I105" s="237"/>
      <c r="J105" s="162"/>
      <c r="K105" s="11"/>
      <c r="L105" s="50"/>
      <c r="M105" s="134">
        <f t="shared" ref="M105:M106" si="29">L105</f>
        <v>0</v>
      </c>
      <c r="N105" s="307"/>
      <c r="O105" s="308"/>
    </row>
    <row r="106" spans="2:15" s="51" customFormat="1" ht="20.100000000000001" customHeight="1" x14ac:dyDescent="0.25">
      <c r="B106" s="240"/>
      <c r="C106" s="236"/>
      <c r="D106" s="236"/>
      <c r="E106" s="236"/>
      <c r="F106" s="236"/>
      <c r="G106" s="236"/>
      <c r="H106" s="236"/>
      <c r="I106" s="237"/>
      <c r="J106" s="162"/>
      <c r="K106" s="11"/>
      <c r="L106" s="50"/>
      <c r="M106" s="134">
        <f t="shared" si="29"/>
        <v>0</v>
      </c>
      <c r="N106" s="307"/>
      <c r="O106" s="308"/>
    </row>
    <row r="107" spans="2:15" s="58" customFormat="1" ht="18" x14ac:dyDescent="0.25">
      <c r="B107" s="243" t="s">
        <v>121</v>
      </c>
      <c r="C107" s="244"/>
      <c r="D107" s="244"/>
      <c r="E107" s="244"/>
      <c r="F107" s="244"/>
      <c r="G107" s="244"/>
      <c r="H107" s="244"/>
      <c r="I107" s="244"/>
      <c r="J107" s="244"/>
      <c r="K107" s="245"/>
      <c r="L107" s="289">
        <f>SUM(L109:L111)</f>
        <v>0</v>
      </c>
      <c r="M107" s="289">
        <f>SUM(M109:M111)</f>
        <v>0</v>
      </c>
      <c r="N107" s="311"/>
      <c r="O107" s="311"/>
    </row>
    <row r="108" spans="2:15" ht="30" customHeight="1" x14ac:dyDescent="0.25">
      <c r="B108" s="238" t="s">
        <v>126</v>
      </c>
      <c r="C108" s="239"/>
      <c r="D108" s="239"/>
      <c r="E108" s="239"/>
      <c r="F108" s="239"/>
      <c r="G108" s="239"/>
      <c r="H108" s="239"/>
      <c r="I108" s="239"/>
      <c r="J108" s="73" t="s">
        <v>12</v>
      </c>
      <c r="K108" s="69" t="s">
        <v>14</v>
      </c>
      <c r="L108" s="286"/>
      <c r="M108" s="286"/>
      <c r="N108" s="311"/>
      <c r="O108" s="311"/>
    </row>
    <row r="109" spans="2:15" s="51" customFormat="1" ht="20.100000000000001" customHeight="1" x14ac:dyDescent="0.25">
      <c r="B109" s="240"/>
      <c r="C109" s="236"/>
      <c r="D109" s="236"/>
      <c r="E109" s="236"/>
      <c r="F109" s="236"/>
      <c r="G109" s="236"/>
      <c r="H109" s="236"/>
      <c r="I109" s="237"/>
      <c r="J109" s="162"/>
      <c r="K109" s="11"/>
      <c r="L109" s="50"/>
      <c r="M109" s="134">
        <f>L109</f>
        <v>0</v>
      </c>
      <c r="N109" s="307"/>
      <c r="O109" s="308"/>
    </row>
    <row r="110" spans="2:15" s="51" customFormat="1" ht="20.100000000000001" customHeight="1" x14ac:dyDescent="0.25">
      <c r="B110" s="240"/>
      <c r="C110" s="236"/>
      <c r="D110" s="236"/>
      <c r="E110" s="236"/>
      <c r="F110" s="236"/>
      <c r="G110" s="236"/>
      <c r="H110" s="236"/>
      <c r="I110" s="237"/>
      <c r="J110" s="162"/>
      <c r="K110" s="11"/>
      <c r="L110" s="50"/>
      <c r="M110" s="134">
        <f t="shared" ref="M110:M111" si="30">L110</f>
        <v>0</v>
      </c>
      <c r="N110" s="307"/>
      <c r="O110" s="308"/>
    </row>
    <row r="111" spans="2:15" s="51" customFormat="1" ht="20.100000000000001" customHeight="1" thickBot="1" x14ac:dyDescent="0.3">
      <c r="B111" s="240"/>
      <c r="C111" s="236"/>
      <c r="D111" s="236"/>
      <c r="E111" s="236"/>
      <c r="F111" s="236"/>
      <c r="G111" s="236"/>
      <c r="H111" s="236"/>
      <c r="I111" s="237"/>
      <c r="J111" s="162"/>
      <c r="K111" s="11"/>
      <c r="L111" s="50"/>
      <c r="M111" s="135">
        <f t="shared" si="30"/>
        <v>0</v>
      </c>
      <c r="N111" s="307"/>
      <c r="O111" s="308"/>
    </row>
    <row r="112" spans="2:15" s="58" customFormat="1" ht="18" x14ac:dyDescent="0.25">
      <c r="B112" s="243" t="s">
        <v>122</v>
      </c>
      <c r="C112" s="244"/>
      <c r="D112" s="244"/>
      <c r="E112" s="244"/>
      <c r="F112" s="244"/>
      <c r="G112" s="244"/>
      <c r="H112" s="244"/>
      <c r="I112" s="244"/>
      <c r="J112" s="244"/>
      <c r="K112" s="245"/>
      <c r="L112" s="289">
        <f>SUM(L114:L116)</f>
        <v>0</v>
      </c>
      <c r="M112" s="292">
        <f>SUM(M114:M116)</f>
        <v>0</v>
      </c>
      <c r="N112" s="311"/>
      <c r="O112" s="311"/>
    </row>
    <row r="113" spans="2:15" ht="30" customHeight="1" thickBot="1" x14ac:dyDescent="0.3">
      <c r="B113" s="238" t="s">
        <v>126</v>
      </c>
      <c r="C113" s="239"/>
      <c r="D113" s="239"/>
      <c r="E113" s="239"/>
      <c r="F113" s="239"/>
      <c r="G113" s="239"/>
      <c r="H113" s="239"/>
      <c r="I113" s="239"/>
      <c r="J113" s="73" t="s">
        <v>12</v>
      </c>
      <c r="K113" s="69" t="s">
        <v>14</v>
      </c>
      <c r="L113" s="286"/>
      <c r="M113" s="293"/>
      <c r="N113" s="311"/>
      <c r="O113" s="311"/>
    </row>
    <row r="114" spans="2:15" s="51" customFormat="1" ht="20.100000000000001" customHeight="1" x14ac:dyDescent="0.25">
      <c r="B114" s="240"/>
      <c r="C114" s="236"/>
      <c r="D114" s="236"/>
      <c r="E114" s="236"/>
      <c r="F114" s="236"/>
      <c r="G114" s="236"/>
      <c r="H114" s="236"/>
      <c r="I114" s="237"/>
      <c r="J114" s="162"/>
      <c r="K114" s="11"/>
      <c r="L114" s="50"/>
      <c r="M114" s="136">
        <f>L114</f>
        <v>0</v>
      </c>
      <c r="N114" s="312"/>
      <c r="O114" s="313"/>
    </row>
    <row r="115" spans="2:15" s="51" customFormat="1" ht="20.100000000000001" customHeight="1" x14ac:dyDescent="0.25">
      <c r="B115" s="240"/>
      <c r="C115" s="236"/>
      <c r="D115" s="236"/>
      <c r="E115" s="236"/>
      <c r="F115" s="236"/>
      <c r="G115" s="236"/>
      <c r="H115" s="236"/>
      <c r="I115" s="237"/>
      <c r="J115" s="162"/>
      <c r="K115" s="11"/>
      <c r="L115" s="50"/>
      <c r="M115" s="134">
        <f t="shared" ref="M115:M116" si="31">L115</f>
        <v>0</v>
      </c>
      <c r="N115" s="307"/>
      <c r="O115" s="308"/>
    </row>
    <row r="116" spans="2:15" s="51" customFormat="1" ht="20.100000000000001" customHeight="1" thickBot="1" x14ac:dyDescent="0.3">
      <c r="B116" s="240"/>
      <c r="C116" s="236"/>
      <c r="D116" s="236"/>
      <c r="E116" s="236"/>
      <c r="F116" s="236"/>
      <c r="G116" s="236"/>
      <c r="H116" s="236"/>
      <c r="I116" s="237"/>
      <c r="J116" s="162"/>
      <c r="K116" s="11"/>
      <c r="L116" s="50"/>
      <c r="M116" s="134">
        <f t="shared" si="31"/>
        <v>0</v>
      </c>
      <c r="N116" s="309"/>
      <c r="O116" s="310"/>
    </row>
    <row r="117" spans="2:15" ht="30" customHeight="1" x14ac:dyDescent="0.25">
      <c r="B117" s="261" t="s">
        <v>19</v>
      </c>
      <c r="C117" s="262"/>
      <c r="D117" s="262"/>
      <c r="E117" s="262"/>
      <c r="F117" s="262"/>
      <c r="G117" s="262"/>
      <c r="H117" s="262"/>
      <c r="I117" s="262"/>
      <c r="J117" s="262"/>
      <c r="K117" s="263"/>
      <c r="L117" s="110">
        <f>SUM(L118+L124+L129+L134)</f>
        <v>0</v>
      </c>
      <c r="M117" s="126">
        <f>SUM(M118+M124+M129+M134)</f>
        <v>0</v>
      </c>
      <c r="N117" s="311"/>
      <c r="O117" s="311"/>
    </row>
    <row r="118" spans="2:15" s="58" customFormat="1" ht="23.25" customHeight="1" x14ac:dyDescent="0.25">
      <c r="B118" s="77" t="s">
        <v>98</v>
      </c>
      <c r="C118" s="78"/>
      <c r="D118" s="78"/>
      <c r="E118" s="78"/>
      <c r="F118" s="78"/>
      <c r="G118" s="78"/>
      <c r="H118" s="78"/>
      <c r="I118" s="78"/>
      <c r="J118" s="78"/>
      <c r="K118" s="79"/>
      <c r="L118" s="289">
        <f>SUM(L120:L123)</f>
        <v>0</v>
      </c>
      <c r="M118" s="289">
        <f>SUM(M120:M123)</f>
        <v>0</v>
      </c>
      <c r="N118" s="311"/>
      <c r="O118" s="311"/>
    </row>
    <row r="119" spans="2:15" ht="30" customHeight="1" thickBot="1" x14ac:dyDescent="0.3">
      <c r="B119" s="238" t="s">
        <v>127</v>
      </c>
      <c r="C119" s="239"/>
      <c r="D119" s="239"/>
      <c r="E119" s="239"/>
      <c r="F119" s="239" t="s">
        <v>128</v>
      </c>
      <c r="G119" s="239"/>
      <c r="H119" s="239" t="s">
        <v>64</v>
      </c>
      <c r="I119" s="239"/>
      <c r="J119" s="73" t="s">
        <v>12</v>
      </c>
      <c r="K119" s="69" t="s">
        <v>14</v>
      </c>
      <c r="L119" s="286"/>
      <c r="M119" s="286"/>
      <c r="N119" s="311"/>
      <c r="O119" s="311"/>
    </row>
    <row r="120" spans="2:15" s="51" customFormat="1" ht="20.100000000000001" customHeight="1" x14ac:dyDescent="0.25">
      <c r="B120" s="258"/>
      <c r="C120" s="259"/>
      <c r="D120" s="259"/>
      <c r="E120" s="260"/>
      <c r="F120" s="235"/>
      <c r="G120" s="237"/>
      <c r="H120" s="235"/>
      <c r="I120" s="236"/>
      <c r="J120" s="162"/>
      <c r="K120" s="11"/>
      <c r="L120" s="48">
        <f>IF(OR(B120="",K120=""),0,VLOOKUP(H120,MCONGRESO_INTERNACIONAL,2,FALSE))</f>
        <v>0</v>
      </c>
      <c r="M120" s="134">
        <f>L120</f>
        <v>0</v>
      </c>
      <c r="N120" s="312"/>
      <c r="O120" s="313"/>
    </row>
    <row r="121" spans="2:15" s="51" customFormat="1" ht="20.100000000000001" customHeight="1" x14ac:dyDescent="0.25">
      <c r="B121" s="258"/>
      <c r="C121" s="259"/>
      <c r="D121" s="259"/>
      <c r="E121" s="260"/>
      <c r="F121" s="235"/>
      <c r="G121" s="237"/>
      <c r="H121" s="235"/>
      <c r="I121" s="236"/>
      <c r="J121" s="162"/>
      <c r="K121" s="11"/>
      <c r="L121" s="48">
        <f>IF(OR(B121="",K121=""),0,VLOOKUP(H121,MCONGRESO_INTERNACIONAL,2,FALSE))</f>
        <v>0</v>
      </c>
      <c r="M121" s="134">
        <f t="shared" ref="M121:M123" si="32">L121</f>
        <v>0</v>
      </c>
      <c r="N121" s="307"/>
      <c r="O121" s="308"/>
    </row>
    <row r="122" spans="2:15" s="51" customFormat="1" ht="20.100000000000001" customHeight="1" x14ac:dyDescent="0.25">
      <c r="B122" s="258"/>
      <c r="C122" s="259"/>
      <c r="D122" s="259"/>
      <c r="E122" s="260"/>
      <c r="F122" s="235"/>
      <c r="G122" s="237"/>
      <c r="H122" s="235"/>
      <c r="I122" s="236"/>
      <c r="J122" s="162"/>
      <c r="K122" s="11"/>
      <c r="L122" s="48">
        <f>IF(OR(B122="",K122=""),0,VLOOKUP(H122,MCONGRESO_INTERNACIONAL,2,FALSE))</f>
        <v>0</v>
      </c>
      <c r="M122" s="134">
        <f t="shared" ref="M122" si="33">L122</f>
        <v>0</v>
      </c>
      <c r="N122" s="307"/>
      <c r="O122" s="308"/>
    </row>
    <row r="123" spans="2:15" s="51" customFormat="1" ht="20.100000000000001" customHeight="1" thickBot="1" x14ac:dyDescent="0.3">
      <c r="B123" s="258"/>
      <c r="C123" s="259"/>
      <c r="D123" s="259"/>
      <c r="E123" s="260"/>
      <c r="F123" s="235"/>
      <c r="G123" s="237"/>
      <c r="H123" s="235"/>
      <c r="I123" s="236"/>
      <c r="J123" s="162"/>
      <c r="K123" s="11"/>
      <c r="L123" s="48">
        <f>IF(OR(B123="",K123=""),0,VLOOKUP(H123,MCONGRESO_INTERNACIONAL,2,FALSE))</f>
        <v>0</v>
      </c>
      <c r="M123" s="134">
        <f t="shared" si="32"/>
        <v>0</v>
      </c>
      <c r="N123" s="309"/>
      <c r="O123" s="310"/>
    </row>
    <row r="124" spans="2:15" s="58" customFormat="1" ht="23.25" customHeight="1" x14ac:dyDescent="0.25">
      <c r="B124" s="77" t="s">
        <v>99</v>
      </c>
      <c r="C124" s="78"/>
      <c r="D124" s="78"/>
      <c r="E124" s="78"/>
      <c r="F124" s="78"/>
      <c r="G124" s="78"/>
      <c r="H124" s="78"/>
      <c r="I124" s="78"/>
      <c r="J124" s="78"/>
      <c r="K124" s="79"/>
      <c r="L124" s="285">
        <f>SUM(L126:L128)</f>
        <v>0</v>
      </c>
      <c r="M124" s="285">
        <f>SUM(M126:M128)</f>
        <v>0</v>
      </c>
      <c r="N124" s="311"/>
      <c r="O124" s="311"/>
    </row>
    <row r="125" spans="2:15" ht="30" customHeight="1" thickBot="1" x14ac:dyDescent="0.3">
      <c r="B125" s="238" t="s">
        <v>127</v>
      </c>
      <c r="C125" s="239"/>
      <c r="D125" s="239"/>
      <c r="E125" s="239"/>
      <c r="F125" s="239" t="s">
        <v>128</v>
      </c>
      <c r="G125" s="239"/>
      <c r="H125" s="239" t="s">
        <v>64</v>
      </c>
      <c r="I125" s="239"/>
      <c r="J125" s="73" t="s">
        <v>12</v>
      </c>
      <c r="K125" s="69" t="s">
        <v>14</v>
      </c>
      <c r="L125" s="286"/>
      <c r="M125" s="286"/>
      <c r="N125" s="311"/>
      <c r="O125" s="311"/>
    </row>
    <row r="126" spans="2:15" s="51" customFormat="1" ht="20.100000000000001" customHeight="1" x14ac:dyDescent="0.25">
      <c r="B126" s="258"/>
      <c r="C126" s="259"/>
      <c r="D126" s="259"/>
      <c r="E126" s="260"/>
      <c r="F126" s="235"/>
      <c r="G126" s="237"/>
      <c r="H126" s="235"/>
      <c r="I126" s="236"/>
      <c r="J126" s="162"/>
      <c r="K126" s="11"/>
      <c r="L126" s="48">
        <f>IF(OR(B126="",K126=""),0,VLOOKUP(H126,MCONGRESO_NACIONAL,2,FALSE))</f>
        <v>0</v>
      </c>
      <c r="M126" s="134">
        <f>L126</f>
        <v>0</v>
      </c>
      <c r="N126" s="312"/>
      <c r="O126" s="313"/>
    </row>
    <row r="127" spans="2:15" s="51" customFormat="1" ht="20.100000000000001" customHeight="1" x14ac:dyDescent="0.25">
      <c r="B127" s="258"/>
      <c r="C127" s="259"/>
      <c r="D127" s="259"/>
      <c r="E127" s="260"/>
      <c r="F127" s="235"/>
      <c r="G127" s="237"/>
      <c r="H127" s="235"/>
      <c r="I127" s="236"/>
      <c r="J127" s="162"/>
      <c r="K127" s="11"/>
      <c r="L127" s="48">
        <f>IF(OR(B127="",K127=""),0,VLOOKUP(H127,MCONGRESO_NACIONAL,2,FALSE))</f>
        <v>0</v>
      </c>
      <c r="M127" s="134">
        <f t="shared" ref="M127:M128" si="34">L127</f>
        <v>0</v>
      </c>
      <c r="N127" s="307"/>
      <c r="O127" s="308"/>
    </row>
    <row r="128" spans="2:15" s="51" customFormat="1" ht="20.100000000000001" customHeight="1" thickBot="1" x14ac:dyDescent="0.3">
      <c r="B128" s="258"/>
      <c r="C128" s="259"/>
      <c r="D128" s="259"/>
      <c r="E128" s="260"/>
      <c r="F128" s="235"/>
      <c r="G128" s="237"/>
      <c r="H128" s="235"/>
      <c r="I128" s="236"/>
      <c r="J128" s="162"/>
      <c r="K128" s="11"/>
      <c r="L128" s="48">
        <f>IF(OR(B128="",K128=""),0,VLOOKUP(H128,MCONGRESO_NACIONAL,2,FALSE))</f>
        <v>0</v>
      </c>
      <c r="M128" s="134">
        <f t="shared" si="34"/>
        <v>0</v>
      </c>
      <c r="N128" s="309"/>
      <c r="O128" s="310"/>
    </row>
    <row r="129" spans="2:15" s="58" customFormat="1" ht="23.25" customHeight="1" x14ac:dyDescent="0.25">
      <c r="B129" s="77" t="s">
        <v>100</v>
      </c>
      <c r="C129" s="78"/>
      <c r="D129" s="78"/>
      <c r="E129" s="78"/>
      <c r="F129" s="78"/>
      <c r="G129" s="78"/>
      <c r="H129" s="78"/>
      <c r="I129" s="78"/>
      <c r="J129" s="78"/>
      <c r="K129" s="79"/>
      <c r="L129" s="285">
        <f>SUM(L131:L133)</f>
        <v>0</v>
      </c>
      <c r="M129" s="285">
        <f>SUM(M131:M133)</f>
        <v>0</v>
      </c>
      <c r="N129" s="311"/>
      <c r="O129" s="311"/>
    </row>
    <row r="130" spans="2:15" ht="30" customHeight="1" thickBot="1" x14ac:dyDescent="0.3">
      <c r="B130" s="238" t="s">
        <v>129</v>
      </c>
      <c r="C130" s="239"/>
      <c r="D130" s="239"/>
      <c r="E130" s="80"/>
      <c r="F130" s="80"/>
      <c r="G130" s="80" t="s">
        <v>130</v>
      </c>
      <c r="H130" s="80"/>
      <c r="I130" s="80"/>
      <c r="J130" s="73" t="s">
        <v>12</v>
      </c>
      <c r="K130" s="69" t="s">
        <v>14</v>
      </c>
      <c r="L130" s="286"/>
      <c r="M130" s="286"/>
      <c r="N130" s="311"/>
      <c r="O130" s="311"/>
    </row>
    <row r="131" spans="2:15" s="51" customFormat="1" ht="20.100000000000001" customHeight="1" x14ac:dyDescent="0.25">
      <c r="B131" s="240"/>
      <c r="C131" s="236"/>
      <c r="D131" s="236"/>
      <c r="E131" s="237"/>
      <c r="F131" s="236"/>
      <c r="G131" s="236"/>
      <c r="H131" s="236"/>
      <c r="I131" s="237"/>
      <c r="J131" s="160"/>
      <c r="K131" s="11"/>
      <c r="L131" s="48">
        <f>IF(AND(B131&lt;&gt;"",K131&lt;&gt;""),1,0)</f>
        <v>0</v>
      </c>
      <c r="M131" s="134">
        <f>L131</f>
        <v>0</v>
      </c>
      <c r="N131" s="312"/>
      <c r="O131" s="313"/>
    </row>
    <row r="132" spans="2:15" s="51" customFormat="1" ht="20.100000000000001" customHeight="1" x14ac:dyDescent="0.25">
      <c r="B132" s="240"/>
      <c r="C132" s="236"/>
      <c r="D132" s="236"/>
      <c r="E132" s="237"/>
      <c r="F132" s="236"/>
      <c r="G132" s="236"/>
      <c r="H132" s="236"/>
      <c r="I132" s="237"/>
      <c r="J132" s="160"/>
      <c r="K132" s="11"/>
      <c r="L132" s="48">
        <f t="shared" ref="L132:L133" si="35">IF(AND(B132&lt;&gt;"",K132&lt;&gt;""),1,0)</f>
        <v>0</v>
      </c>
      <c r="M132" s="134">
        <f t="shared" ref="M132:M133" si="36">L132</f>
        <v>0</v>
      </c>
      <c r="N132" s="307"/>
      <c r="O132" s="308"/>
    </row>
    <row r="133" spans="2:15" s="51" customFormat="1" ht="20.100000000000001" customHeight="1" thickBot="1" x14ac:dyDescent="0.3">
      <c r="B133" s="240"/>
      <c r="C133" s="236"/>
      <c r="D133" s="236"/>
      <c r="E133" s="237"/>
      <c r="F133" s="236"/>
      <c r="G133" s="236"/>
      <c r="H133" s="236"/>
      <c r="I133" s="237"/>
      <c r="J133" s="160"/>
      <c r="K133" s="11"/>
      <c r="L133" s="48">
        <f t="shared" si="35"/>
        <v>0</v>
      </c>
      <c r="M133" s="134">
        <f t="shared" si="36"/>
        <v>0</v>
      </c>
      <c r="N133" s="309"/>
      <c r="O133" s="310"/>
    </row>
    <row r="134" spans="2:15" s="58" customFormat="1" ht="23.25" customHeight="1" x14ac:dyDescent="0.25">
      <c r="B134" s="77" t="s">
        <v>101</v>
      </c>
      <c r="C134" s="78"/>
      <c r="D134" s="78"/>
      <c r="E134" s="78"/>
      <c r="F134" s="78"/>
      <c r="G134" s="78"/>
      <c r="H134" s="78"/>
      <c r="I134" s="78"/>
      <c r="J134" s="78"/>
      <c r="K134" s="79"/>
      <c r="L134" s="285">
        <f>SUM(L136:L138)</f>
        <v>0</v>
      </c>
      <c r="M134" s="285">
        <f>SUM(M136:M138)</f>
        <v>0</v>
      </c>
      <c r="N134" s="311"/>
      <c r="O134" s="311"/>
    </row>
    <row r="135" spans="2:15" ht="30" customHeight="1" thickBot="1" x14ac:dyDescent="0.3">
      <c r="B135" s="238" t="s">
        <v>128</v>
      </c>
      <c r="C135" s="239"/>
      <c r="D135" s="239"/>
      <c r="E135" s="239"/>
      <c r="F135" s="239"/>
      <c r="G135" s="239"/>
      <c r="H135" s="239"/>
      <c r="I135" s="239"/>
      <c r="J135" s="73" t="s">
        <v>12</v>
      </c>
      <c r="K135" s="69" t="s">
        <v>14</v>
      </c>
      <c r="L135" s="286"/>
      <c r="M135" s="286"/>
      <c r="N135" s="311"/>
      <c r="O135" s="311"/>
    </row>
    <row r="136" spans="2:15" s="51" customFormat="1" ht="20.100000000000001" customHeight="1" x14ac:dyDescent="0.25">
      <c r="B136" s="240"/>
      <c r="C136" s="236"/>
      <c r="D136" s="236"/>
      <c r="E136" s="236"/>
      <c r="F136" s="236"/>
      <c r="G136" s="236"/>
      <c r="H136" s="236"/>
      <c r="I136" s="237"/>
      <c r="J136" s="162"/>
      <c r="K136" s="11"/>
      <c r="L136" s="48">
        <f>IF(AND(B136&lt;&gt;"",K136&lt;&gt;""),0.25,0)</f>
        <v>0</v>
      </c>
      <c r="M136" s="134">
        <f>L136</f>
        <v>0</v>
      </c>
      <c r="N136" s="312"/>
      <c r="O136" s="313"/>
    </row>
    <row r="137" spans="2:15" s="51" customFormat="1" ht="20.100000000000001" customHeight="1" x14ac:dyDescent="0.25">
      <c r="B137" s="240"/>
      <c r="C137" s="236"/>
      <c r="D137" s="236"/>
      <c r="E137" s="236"/>
      <c r="F137" s="236"/>
      <c r="G137" s="236"/>
      <c r="H137" s="236"/>
      <c r="I137" s="237"/>
      <c r="J137" s="162"/>
      <c r="K137" s="11"/>
      <c r="L137" s="48">
        <f t="shared" ref="L137:L138" si="37">IF(AND(B137&lt;&gt;"",K137&lt;&gt;""),0.25,0)</f>
        <v>0</v>
      </c>
      <c r="M137" s="134">
        <f t="shared" ref="M137:M138" si="38">L137</f>
        <v>0</v>
      </c>
      <c r="N137" s="307"/>
      <c r="O137" s="308"/>
    </row>
    <row r="138" spans="2:15" s="51" customFormat="1" ht="20.100000000000001" customHeight="1" thickBot="1" x14ac:dyDescent="0.3">
      <c r="B138" s="255"/>
      <c r="C138" s="256"/>
      <c r="D138" s="256"/>
      <c r="E138" s="256"/>
      <c r="F138" s="256"/>
      <c r="G138" s="256"/>
      <c r="H138" s="256"/>
      <c r="I138" s="257"/>
      <c r="J138" s="163"/>
      <c r="K138" s="12"/>
      <c r="L138" s="49">
        <f t="shared" si="37"/>
        <v>0</v>
      </c>
      <c r="M138" s="137">
        <f t="shared" si="38"/>
        <v>0</v>
      </c>
      <c r="N138" s="309"/>
      <c r="O138" s="310"/>
    </row>
    <row r="139" spans="2:15" ht="20.25" customHeight="1" x14ac:dyDescent="0.25">
      <c r="B139" s="246" t="s">
        <v>150</v>
      </c>
      <c r="C139" s="247"/>
      <c r="D139" s="247"/>
      <c r="E139" s="247"/>
      <c r="F139" s="247"/>
      <c r="G139" s="247"/>
      <c r="H139" s="247"/>
      <c r="I139" s="247"/>
      <c r="J139" s="247"/>
      <c r="K139" s="248"/>
    </row>
    <row r="140" spans="2:15" ht="30" customHeight="1" x14ac:dyDescent="0.25">
      <c r="B140" s="249"/>
      <c r="C140" s="250"/>
      <c r="D140" s="250"/>
      <c r="E140" s="250"/>
      <c r="F140" s="250"/>
      <c r="G140" s="250"/>
      <c r="H140" s="250"/>
      <c r="I140" s="250"/>
      <c r="J140" s="250"/>
      <c r="K140" s="251"/>
    </row>
    <row r="141" spans="2:15" ht="30" customHeight="1" x14ac:dyDescent="0.25">
      <c r="B141" s="249"/>
      <c r="C141" s="250"/>
      <c r="D141" s="250"/>
      <c r="E141" s="250"/>
      <c r="F141" s="250"/>
      <c r="G141" s="250"/>
      <c r="H141" s="250"/>
      <c r="I141" s="250"/>
      <c r="J141" s="250"/>
      <c r="K141" s="251"/>
    </row>
    <row r="142" spans="2:15" ht="30" customHeight="1" thickBot="1" x14ac:dyDescent="0.3">
      <c r="B142" s="252"/>
      <c r="C142" s="253"/>
      <c r="D142" s="253"/>
      <c r="E142" s="253"/>
      <c r="F142" s="253"/>
      <c r="G142" s="253"/>
      <c r="H142" s="253"/>
      <c r="I142" s="253"/>
      <c r="J142" s="253"/>
      <c r="K142" s="254"/>
    </row>
  </sheetData>
  <sheetProtection algorithmName="SHA-512" hashValue="alXbfLUk4u52ayfzE4Yihpe6UceCU6ZupNMGAqcHAJNnPPiri/DipQLUzkVFpC1RBA0s4U2+j88WUee+ATcIIQ==" saltValue="2q1b9whQk05p8tZMyUBS3g==" spinCount="100000" sheet="1" insertRows="0" deleteRows="0" selectLockedCells="1"/>
  <mergeCells count="383">
    <mergeCell ref="N8:O9"/>
    <mergeCell ref="N130:O130"/>
    <mergeCell ref="N131:O131"/>
    <mergeCell ref="N132:O132"/>
    <mergeCell ref="N133:O133"/>
    <mergeCell ref="N134:O134"/>
    <mergeCell ref="N135:O135"/>
    <mergeCell ref="N136:O136"/>
    <mergeCell ref="N137:O137"/>
    <mergeCell ref="N112:O112"/>
    <mergeCell ref="N113:O113"/>
    <mergeCell ref="N114:O114"/>
    <mergeCell ref="N115:O115"/>
    <mergeCell ref="N116:O116"/>
    <mergeCell ref="N117:O117"/>
    <mergeCell ref="N118:O118"/>
    <mergeCell ref="N119:O119"/>
    <mergeCell ref="N120:O120"/>
    <mergeCell ref="N103:O103"/>
    <mergeCell ref="N104:O104"/>
    <mergeCell ref="N105:O105"/>
    <mergeCell ref="N106:O106"/>
    <mergeCell ref="N107:O107"/>
    <mergeCell ref="N108:O108"/>
    <mergeCell ref="N138:O138"/>
    <mergeCell ref="N121:O121"/>
    <mergeCell ref="N122:O122"/>
    <mergeCell ref="N123:O123"/>
    <mergeCell ref="N124:O124"/>
    <mergeCell ref="N125:O125"/>
    <mergeCell ref="N126:O126"/>
    <mergeCell ref="N127:O127"/>
    <mergeCell ref="N128:O128"/>
    <mergeCell ref="N129:O129"/>
    <mergeCell ref="N110:O110"/>
    <mergeCell ref="N111:O111"/>
    <mergeCell ref="N94:O94"/>
    <mergeCell ref="N95:O95"/>
    <mergeCell ref="N96:O96"/>
    <mergeCell ref="N97:O97"/>
    <mergeCell ref="N98:O98"/>
    <mergeCell ref="N99:O99"/>
    <mergeCell ref="N100:O100"/>
    <mergeCell ref="N101:O101"/>
    <mergeCell ref="N102:O102"/>
    <mergeCell ref="N86:O86"/>
    <mergeCell ref="N87:O87"/>
    <mergeCell ref="N88:O88"/>
    <mergeCell ref="N89:O89"/>
    <mergeCell ref="N90:O90"/>
    <mergeCell ref="N91:O91"/>
    <mergeCell ref="N92:O92"/>
    <mergeCell ref="N93:O93"/>
    <mergeCell ref="N109:O109"/>
    <mergeCell ref="N77:O77"/>
    <mergeCell ref="N78:O78"/>
    <mergeCell ref="N79:O79"/>
    <mergeCell ref="N80:O80"/>
    <mergeCell ref="N81:O81"/>
    <mergeCell ref="N82:O82"/>
    <mergeCell ref="N83:O83"/>
    <mergeCell ref="N84:O84"/>
    <mergeCell ref="N85:O85"/>
    <mergeCell ref="N68:O68"/>
    <mergeCell ref="N69:O69"/>
    <mergeCell ref="N70:O70"/>
    <mergeCell ref="N71:O71"/>
    <mergeCell ref="N72:O72"/>
    <mergeCell ref="N73:O73"/>
    <mergeCell ref="N74:O74"/>
    <mergeCell ref="N75:O75"/>
    <mergeCell ref="N76:O76"/>
    <mergeCell ref="N59:O59"/>
    <mergeCell ref="N60:O60"/>
    <mergeCell ref="N61:O61"/>
    <mergeCell ref="N62:O62"/>
    <mergeCell ref="N63:O63"/>
    <mergeCell ref="N64:O64"/>
    <mergeCell ref="N65:O65"/>
    <mergeCell ref="N66:O66"/>
    <mergeCell ref="N67:O67"/>
    <mergeCell ref="N50:O50"/>
    <mergeCell ref="N51:O51"/>
    <mergeCell ref="N52:O52"/>
    <mergeCell ref="N53:O53"/>
    <mergeCell ref="N54:O54"/>
    <mergeCell ref="N55:O55"/>
    <mergeCell ref="N56:O56"/>
    <mergeCell ref="N57:O57"/>
    <mergeCell ref="N58:O58"/>
    <mergeCell ref="N41:O41"/>
    <mergeCell ref="N42:O42"/>
    <mergeCell ref="N43:O43"/>
    <mergeCell ref="N44:O44"/>
    <mergeCell ref="N45:O45"/>
    <mergeCell ref="N46:O46"/>
    <mergeCell ref="N47:O47"/>
    <mergeCell ref="N48:O48"/>
    <mergeCell ref="N49:O49"/>
    <mergeCell ref="N32:O32"/>
    <mergeCell ref="N33:O33"/>
    <mergeCell ref="N34:O34"/>
    <mergeCell ref="N35:O35"/>
    <mergeCell ref="N36:O36"/>
    <mergeCell ref="N37:O37"/>
    <mergeCell ref="N38:O38"/>
    <mergeCell ref="N39:O39"/>
    <mergeCell ref="N40:O40"/>
    <mergeCell ref="N23:O23"/>
    <mergeCell ref="N24:O24"/>
    <mergeCell ref="N25:O25"/>
    <mergeCell ref="N26:O26"/>
    <mergeCell ref="N27:O27"/>
    <mergeCell ref="N28:O28"/>
    <mergeCell ref="N29:O29"/>
    <mergeCell ref="N30:O30"/>
    <mergeCell ref="N31:O31"/>
    <mergeCell ref="N14:O14"/>
    <mergeCell ref="N15:O15"/>
    <mergeCell ref="N16:O16"/>
    <mergeCell ref="N17:O17"/>
    <mergeCell ref="N18:O18"/>
    <mergeCell ref="N19:O19"/>
    <mergeCell ref="N20:O20"/>
    <mergeCell ref="N21:O21"/>
    <mergeCell ref="N22:O22"/>
    <mergeCell ref="C3:K3"/>
    <mergeCell ref="C4:G5"/>
    <mergeCell ref="N10:O10"/>
    <mergeCell ref="N11:O11"/>
    <mergeCell ref="N12:O12"/>
    <mergeCell ref="B38:F38"/>
    <mergeCell ref="H38:I38"/>
    <mergeCell ref="B57:E57"/>
    <mergeCell ref="G57:I57"/>
    <mergeCell ref="B45:K45"/>
    <mergeCell ref="H30:I30"/>
    <mergeCell ref="B37:F37"/>
    <mergeCell ref="H37:I37"/>
    <mergeCell ref="B31:F31"/>
    <mergeCell ref="H31:I31"/>
    <mergeCell ref="B32:F32"/>
    <mergeCell ref="H32:I32"/>
    <mergeCell ref="B33:F33"/>
    <mergeCell ref="H33:I33"/>
    <mergeCell ref="B34:F34"/>
    <mergeCell ref="H34:I34"/>
    <mergeCell ref="B35:F35"/>
    <mergeCell ref="H35:I35"/>
    <mergeCell ref="N13:O13"/>
    <mergeCell ref="B114:I114"/>
    <mergeCell ref="B115:I115"/>
    <mergeCell ref="B112:K112"/>
    <mergeCell ref="B116:I116"/>
    <mergeCell ref="B117:K117"/>
    <mergeCell ref="B104:I104"/>
    <mergeCell ref="B107:K107"/>
    <mergeCell ref="B105:I105"/>
    <mergeCell ref="B106:I106"/>
    <mergeCell ref="B108:I108"/>
    <mergeCell ref="B109:I109"/>
    <mergeCell ref="B110:I110"/>
    <mergeCell ref="B111:I111"/>
    <mergeCell ref="B113:I113"/>
    <mergeCell ref="B36:F36"/>
    <mergeCell ref="H36:I36"/>
    <mergeCell ref="H25:I25"/>
    <mergeCell ref="B26:F26"/>
    <mergeCell ref="H26:I26"/>
    <mergeCell ref="B28:F28"/>
    <mergeCell ref="H28:I28"/>
    <mergeCell ref="B29:F29"/>
    <mergeCell ref="H29:I29"/>
    <mergeCell ref="B27:F27"/>
    <mergeCell ref="H27:I27"/>
    <mergeCell ref="B11:G11"/>
    <mergeCell ref="H11:I11"/>
    <mergeCell ref="B15:G15"/>
    <mergeCell ref="H15:I15"/>
    <mergeCell ref="B20:G20"/>
    <mergeCell ref="H20:I20"/>
    <mergeCell ref="B21:G21"/>
    <mergeCell ref="H21:I21"/>
    <mergeCell ref="N2:N3"/>
    <mergeCell ref="N4:N5"/>
    <mergeCell ref="B7:K7"/>
    <mergeCell ref="B16:K16"/>
    <mergeCell ref="B8:K8"/>
    <mergeCell ref="B9:G9"/>
    <mergeCell ref="B10:G10"/>
    <mergeCell ref="B12:G12"/>
    <mergeCell ref="B17:G17"/>
    <mergeCell ref="B18:G18"/>
    <mergeCell ref="B19:G19"/>
    <mergeCell ref="B13:G13"/>
    <mergeCell ref="H13:I13"/>
    <mergeCell ref="B14:G14"/>
    <mergeCell ref="H14:I14"/>
    <mergeCell ref="C2:K2"/>
    <mergeCell ref="M112:M113"/>
    <mergeCell ref="M118:M119"/>
    <mergeCell ref="M124:M125"/>
    <mergeCell ref="M129:M130"/>
    <mergeCell ref="M134:M135"/>
    <mergeCell ref="H9:I9"/>
    <mergeCell ref="H10:I10"/>
    <mergeCell ref="H12:I12"/>
    <mergeCell ref="H17:I17"/>
    <mergeCell ref="H18:I18"/>
    <mergeCell ref="H19:I19"/>
    <mergeCell ref="H23:I23"/>
    <mergeCell ref="H24:I24"/>
    <mergeCell ref="H39:I39"/>
    <mergeCell ref="H41:I41"/>
    <mergeCell ref="H42:I42"/>
    <mergeCell ref="H43:I43"/>
    <mergeCell ref="H44:I44"/>
    <mergeCell ref="M65:M66"/>
    <mergeCell ref="M70:M71"/>
    <mergeCell ref="M77:M78"/>
    <mergeCell ref="M82:M83"/>
    <mergeCell ref="M87:M88"/>
    <mergeCell ref="M92:M93"/>
    <mergeCell ref="M97:M98"/>
    <mergeCell ref="M102:M103"/>
    <mergeCell ref="M107:M108"/>
    <mergeCell ref="L2:L4"/>
    <mergeCell ref="M8:M9"/>
    <mergeCell ref="M16:M17"/>
    <mergeCell ref="M22:M23"/>
    <mergeCell ref="M40:M41"/>
    <mergeCell ref="M45:M46"/>
    <mergeCell ref="M60:M61"/>
    <mergeCell ref="L8:L9"/>
    <mergeCell ref="L16:L17"/>
    <mergeCell ref="L22:L23"/>
    <mergeCell ref="L40:L41"/>
    <mergeCell ref="L45:L46"/>
    <mergeCell ref="L60:L61"/>
    <mergeCell ref="L65:L66"/>
    <mergeCell ref="M2:M5"/>
    <mergeCell ref="L134:L135"/>
    <mergeCell ref="L70:L71"/>
    <mergeCell ref="L82:L83"/>
    <mergeCell ref="L87:L88"/>
    <mergeCell ref="L92:L93"/>
    <mergeCell ref="L97:L98"/>
    <mergeCell ref="L102:L103"/>
    <mergeCell ref="L107:L108"/>
    <mergeCell ref="L112:L113"/>
    <mergeCell ref="L118:L119"/>
    <mergeCell ref="L77:L78"/>
    <mergeCell ref="L124:L125"/>
    <mergeCell ref="L129:L130"/>
    <mergeCell ref="H123:I123"/>
    <mergeCell ref="H125:I125"/>
    <mergeCell ref="H126:I126"/>
    <mergeCell ref="H127:I127"/>
    <mergeCell ref="H128:I128"/>
    <mergeCell ref="B123:E123"/>
    <mergeCell ref="F123:G123"/>
    <mergeCell ref="F119:G119"/>
    <mergeCell ref="F120:G120"/>
    <mergeCell ref="B120:E120"/>
    <mergeCell ref="B119:E119"/>
    <mergeCell ref="B121:E121"/>
    <mergeCell ref="F121:G121"/>
    <mergeCell ref="B122:E122"/>
    <mergeCell ref="F122:G122"/>
    <mergeCell ref="H122:I122"/>
    <mergeCell ref="H119:I119"/>
    <mergeCell ref="H120:I120"/>
    <mergeCell ref="H121:I121"/>
    <mergeCell ref="B46:E46"/>
    <mergeCell ref="B47:E47"/>
    <mergeCell ref="B56:E56"/>
    <mergeCell ref="B44:F44"/>
    <mergeCell ref="B58:E58"/>
    <mergeCell ref="G47:I47"/>
    <mergeCell ref="G46:I46"/>
    <mergeCell ref="G56:I56"/>
    <mergeCell ref="G58:I58"/>
    <mergeCell ref="B50:E50"/>
    <mergeCell ref="G50:I50"/>
    <mergeCell ref="B51:E51"/>
    <mergeCell ref="G51:I51"/>
    <mergeCell ref="B54:E54"/>
    <mergeCell ref="G54:I54"/>
    <mergeCell ref="B55:E55"/>
    <mergeCell ref="G55:I55"/>
    <mergeCell ref="B52:E52"/>
    <mergeCell ref="G52:I52"/>
    <mergeCell ref="B53:E53"/>
    <mergeCell ref="G53:I53"/>
    <mergeCell ref="B48:E48"/>
    <mergeCell ref="G48:I48"/>
    <mergeCell ref="B49:E49"/>
    <mergeCell ref="B23:F23"/>
    <mergeCell ref="B24:F24"/>
    <mergeCell ref="B39:F39"/>
    <mergeCell ref="B41:F41"/>
    <mergeCell ref="B42:F42"/>
    <mergeCell ref="B43:F43"/>
    <mergeCell ref="B25:F25"/>
    <mergeCell ref="B30:F30"/>
    <mergeCell ref="B135:I135"/>
    <mergeCell ref="B76:K76"/>
    <mergeCell ref="B70:K70"/>
    <mergeCell ref="B82:K82"/>
    <mergeCell ref="B77:K77"/>
    <mergeCell ref="B64:F64"/>
    <mergeCell ref="B59:K59"/>
    <mergeCell ref="B61:F61"/>
    <mergeCell ref="B69:F69"/>
    <mergeCell ref="B66:F66"/>
    <mergeCell ref="B67:F67"/>
    <mergeCell ref="B72:G72"/>
    <mergeCell ref="B73:G73"/>
    <mergeCell ref="B75:G75"/>
    <mergeCell ref="B78:I78"/>
    <mergeCell ref="B79:I79"/>
    <mergeCell ref="B137:I137"/>
    <mergeCell ref="B138:I138"/>
    <mergeCell ref="B125:E125"/>
    <mergeCell ref="F125:G125"/>
    <mergeCell ref="B126:E126"/>
    <mergeCell ref="F126:G126"/>
    <mergeCell ref="B127:E127"/>
    <mergeCell ref="F127:G127"/>
    <mergeCell ref="F131:I131"/>
    <mergeCell ref="B131:E131"/>
    <mergeCell ref="B132:E132"/>
    <mergeCell ref="F132:I132"/>
    <mergeCell ref="B133:E133"/>
    <mergeCell ref="F133:I133"/>
    <mergeCell ref="B128:E128"/>
    <mergeCell ref="F128:G128"/>
    <mergeCell ref="B130:D130"/>
    <mergeCell ref="B139:K139"/>
    <mergeCell ref="B140:K142"/>
    <mergeCell ref="G69:I69"/>
    <mergeCell ref="H71:I71"/>
    <mergeCell ref="H72:I72"/>
    <mergeCell ref="H73:I73"/>
    <mergeCell ref="H75:I75"/>
    <mergeCell ref="B71:G71"/>
    <mergeCell ref="B68:F68"/>
    <mergeCell ref="B80:I80"/>
    <mergeCell ref="B81:I81"/>
    <mergeCell ref="B98:I98"/>
    <mergeCell ref="B99:I99"/>
    <mergeCell ref="B100:I100"/>
    <mergeCell ref="B102:K102"/>
    <mergeCell ref="B101:I101"/>
    <mergeCell ref="B87:K87"/>
    <mergeCell ref="B92:K92"/>
    <mergeCell ref="B91:I91"/>
    <mergeCell ref="B93:I93"/>
    <mergeCell ref="B94:I94"/>
    <mergeCell ref="B95:I95"/>
    <mergeCell ref="B96:I96"/>
    <mergeCell ref="B136:I136"/>
    <mergeCell ref="G68:I68"/>
    <mergeCell ref="B103:I103"/>
    <mergeCell ref="B89:I89"/>
    <mergeCell ref="B90:I90"/>
    <mergeCell ref="B84:I84"/>
    <mergeCell ref="B85:I85"/>
    <mergeCell ref="B86:I86"/>
    <mergeCell ref="B88:I88"/>
    <mergeCell ref="G49:I49"/>
    <mergeCell ref="G61:I61"/>
    <mergeCell ref="G62:I62"/>
    <mergeCell ref="G63:I63"/>
    <mergeCell ref="G64:I64"/>
    <mergeCell ref="B62:F62"/>
    <mergeCell ref="B63:F63"/>
    <mergeCell ref="G66:I66"/>
    <mergeCell ref="G67:I67"/>
    <mergeCell ref="B74:G74"/>
    <mergeCell ref="H74:I74"/>
    <mergeCell ref="B83:I83"/>
    <mergeCell ref="B97:K97"/>
  </mergeCells>
  <conditionalFormatting sqref="M6">
    <cfRule type="cellIs" dxfId="1" priority="1" operator="greaterThan">
      <formula>55</formula>
    </cfRule>
  </conditionalFormatting>
  <dataValidations count="3">
    <dataValidation type="list" allowBlank="1" showInputMessage="1" showErrorMessage="1" sqref="H120:I123">
      <formula1>CONGRESO_INTERNACIONAL</formula1>
    </dataValidation>
    <dataValidation type="list" allowBlank="1" showInputMessage="1" showErrorMessage="1" sqref="G47:I58">
      <formula1>CUARTILES_ARTICULOS</formula1>
    </dataValidation>
    <dataValidation type="list" allowBlank="1" showInputMessage="1" showErrorMessage="1" sqref="H126:I128">
      <formula1>CONGRESO_NACIONAL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M54"/>
  <sheetViews>
    <sheetView showGridLines="0" topLeftCell="A43" workbookViewId="0">
      <selection activeCell="B52" sqref="B52:I54"/>
    </sheetView>
  </sheetViews>
  <sheetFormatPr baseColWidth="10" defaultColWidth="9.140625" defaultRowHeight="30" customHeight="1" x14ac:dyDescent="0.25"/>
  <cols>
    <col min="1" max="1" width="1.5703125" style="52" customWidth="1"/>
    <col min="2" max="2" width="43.140625" style="59" customWidth="1"/>
    <col min="3" max="3" width="23.5703125" style="52" customWidth="1"/>
    <col min="4" max="4" width="21.28515625" style="52" customWidth="1"/>
    <col min="5" max="5" width="16.5703125" style="52" customWidth="1"/>
    <col min="6" max="6" width="20.140625" style="52" customWidth="1"/>
    <col min="7" max="7" width="12.85546875" style="52" customWidth="1"/>
    <col min="8" max="8" width="16.140625" style="52" customWidth="1"/>
    <col min="9" max="9" width="18.5703125" style="52" customWidth="1"/>
    <col min="10" max="10" width="15.140625" style="52" hidden="1" customWidth="1"/>
    <col min="11" max="11" width="14.85546875" style="52" hidden="1" customWidth="1"/>
    <col min="12" max="12" width="15.140625" style="52" hidden="1" customWidth="1"/>
    <col min="13" max="13" width="24.5703125" style="52" hidden="1" customWidth="1"/>
    <col min="14" max="16384" width="9.140625" style="52"/>
  </cols>
  <sheetData>
    <row r="1" spans="2:13" ht="11.25" customHeight="1" thickBot="1" x14ac:dyDescent="0.3">
      <c r="B1" s="52"/>
    </row>
    <row r="2" spans="2:13" ht="19.5" customHeight="1" x14ac:dyDescent="0.3">
      <c r="B2" s="54"/>
      <c r="C2" s="55" t="s">
        <v>0</v>
      </c>
      <c r="D2" s="55"/>
      <c r="E2" s="55"/>
      <c r="F2" s="55"/>
      <c r="G2" s="55"/>
      <c r="H2" s="55"/>
      <c r="I2" s="60"/>
      <c r="J2" s="327" t="s">
        <v>139</v>
      </c>
      <c r="K2" s="226" t="s">
        <v>140</v>
      </c>
      <c r="L2" s="323" t="s">
        <v>141</v>
      </c>
    </row>
    <row r="3" spans="2:13" ht="18.75" customHeight="1" x14ac:dyDescent="0.3">
      <c r="B3" s="56"/>
      <c r="C3" s="62" t="s">
        <v>123</v>
      </c>
      <c r="D3" s="57"/>
      <c r="E3" s="57"/>
      <c r="F3" s="57"/>
      <c r="G3" s="57"/>
      <c r="H3" s="57"/>
      <c r="I3" s="61"/>
      <c r="J3" s="328"/>
      <c r="K3" s="227"/>
      <c r="L3" s="324"/>
    </row>
    <row r="4" spans="2:13" ht="17.25" customHeight="1" x14ac:dyDescent="0.25">
      <c r="B4" s="56"/>
      <c r="C4" s="305" t="str">
        <f>CONCATENATE(IF(SOL_NOMBRE&lt;&gt;"",UPPER(SOL_NOMBRE),"")," ",UPPER(SOL_APELLIDOS),IF(SOL_NIF&lt;&gt;"", CONCATENATE(" ( ",    SOL_NIF," ) "),""))</f>
        <v xml:space="preserve"> </v>
      </c>
      <c r="D4" s="305"/>
      <c r="E4" s="305"/>
      <c r="F4" s="305"/>
      <c r="G4" s="305"/>
      <c r="H4" s="231" t="str">
        <f>IF( AND(SOL_FECHA_INI&lt;&gt;"",SOL_FECHA_FIN&lt;&gt;""),"Intervalo de fechas evaluable","")</f>
        <v/>
      </c>
      <c r="I4" s="232"/>
      <c r="J4" s="328"/>
      <c r="K4" s="227"/>
      <c r="L4" s="325">
        <v>1</v>
      </c>
    </row>
    <row r="5" spans="2:13" ht="26.25" customHeight="1" thickBot="1" x14ac:dyDescent="0.3">
      <c r="B5" s="116"/>
      <c r="C5" s="306"/>
      <c r="D5" s="306"/>
      <c r="E5" s="306"/>
      <c r="F5" s="306"/>
      <c r="G5" s="306"/>
      <c r="H5" s="123" t="str">
        <f>IF(ISBLANK(SOL_FECHA_INI),"",SOL_FECHA_INI)</f>
        <v/>
      </c>
      <c r="I5" s="159" t="str">
        <f>IF(ISBLANK(SOL_FECHA_FIN),"",SOL_FECHA_FIN+365)</f>
        <v/>
      </c>
      <c r="J5" s="63" t="s">
        <v>138</v>
      </c>
      <c r="K5" s="228"/>
      <c r="L5" s="326"/>
    </row>
    <row r="6" spans="2:13" s="58" customFormat="1" ht="38.25" customHeight="1" thickBot="1" x14ac:dyDescent="0.3">
      <c r="B6" s="64" t="s">
        <v>60</v>
      </c>
      <c r="C6" s="65"/>
      <c r="D6" s="65"/>
      <c r="E6" s="65"/>
      <c r="F6" s="65"/>
      <c r="G6" s="65"/>
      <c r="H6" s="65"/>
      <c r="I6" s="66"/>
      <c r="J6" s="67">
        <f>SUM(J7+J15+J20+J25+J30+J33+J38+J46)</f>
        <v>0</v>
      </c>
      <c r="K6" s="67">
        <f>SUM(K7+K15+K20+K25+K30+K33+K38+K46)</f>
        <v>0</v>
      </c>
      <c r="L6" s="68">
        <f>K6*L4</f>
        <v>0</v>
      </c>
    </row>
    <row r="7" spans="2:13" s="58" customFormat="1" ht="23.25" customHeight="1" x14ac:dyDescent="0.25">
      <c r="B7" s="77" t="s">
        <v>102</v>
      </c>
      <c r="C7" s="78"/>
      <c r="D7" s="78"/>
      <c r="E7" s="78"/>
      <c r="F7" s="78"/>
      <c r="G7" s="78"/>
      <c r="H7" s="78"/>
      <c r="I7" s="79"/>
      <c r="J7" s="322">
        <f>SUM(J9:J14)</f>
        <v>0</v>
      </c>
      <c r="K7" s="322">
        <f>SUM(K9:K14)</f>
        <v>0</v>
      </c>
      <c r="L7" s="327" t="s">
        <v>149</v>
      </c>
      <c r="M7" s="199"/>
    </row>
    <row r="8" spans="2:13" ht="27.75" customHeight="1" x14ac:dyDescent="0.25">
      <c r="B8" s="238" t="s">
        <v>131</v>
      </c>
      <c r="C8" s="239"/>
      <c r="D8" s="239"/>
      <c r="E8" s="239"/>
      <c r="F8" s="239" t="s">
        <v>16</v>
      </c>
      <c r="G8" s="239"/>
      <c r="H8" s="158" t="s">
        <v>12</v>
      </c>
      <c r="I8" s="69" t="s">
        <v>14</v>
      </c>
      <c r="J8" s="320"/>
      <c r="K8" s="320"/>
      <c r="L8" s="329"/>
      <c r="M8" s="315"/>
    </row>
    <row r="9" spans="2:13" s="51" customFormat="1" ht="20.100000000000001" customHeight="1" x14ac:dyDescent="0.25">
      <c r="B9" s="240"/>
      <c r="C9" s="236"/>
      <c r="D9" s="236"/>
      <c r="E9" s="237"/>
      <c r="F9" s="235"/>
      <c r="G9" s="237"/>
      <c r="H9" s="162"/>
      <c r="I9" s="11"/>
      <c r="J9" s="84">
        <f>IF(AND(B9&lt;&gt;"",I9&lt;&gt;""),0.5,0)</f>
        <v>0</v>
      </c>
      <c r="K9" s="83">
        <f>J9</f>
        <v>0</v>
      </c>
      <c r="L9" s="330"/>
      <c r="M9" s="308"/>
    </row>
    <row r="10" spans="2:13" s="51" customFormat="1" ht="20.100000000000001" customHeight="1" x14ac:dyDescent="0.25">
      <c r="B10" s="240"/>
      <c r="C10" s="236"/>
      <c r="D10" s="236"/>
      <c r="E10" s="237"/>
      <c r="F10" s="235"/>
      <c r="G10" s="237"/>
      <c r="H10" s="162"/>
      <c r="I10" s="11"/>
      <c r="J10" s="84">
        <f t="shared" ref="J10:J14" si="0">IF(AND(B10&lt;&gt;"",I10&lt;&gt;""),0.5,0)</f>
        <v>0</v>
      </c>
      <c r="K10" s="83">
        <f t="shared" ref="K10:K14" si="1">J10</f>
        <v>0</v>
      </c>
      <c r="L10" s="330"/>
      <c r="M10" s="308"/>
    </row>
    <row r="11" spans="2:13" s="51" customFormat="1" ht="20.100000000000001" customHeight="1" x14ac:dyDescent="0.25">
      <c r="B11" s="240"/>
      <c r="C11" s="236"/>
      <c r="D11" s="236"/>
      <c r="E11" s="237"/>
      <c r="F11" s="235"/>
      <c r="G11" s="237"/>
      <c r="H11" s="162"/>
      <c r="I11" s="11"/>
      <c r="J11" s="84">
        <f t="shared" ref="J11:J13" si="2">IF(AND(B11&lt;&gt;"",I11&lt;&gt;""),0.5,0)</f>
        <v>0</v>
      </c>
      <c r="K11" s="83">
        <f t="shared" ref="K11:K13" si="3">J11</f>
        <v>0</v>
      </c>
      <c r="L11" s="330"/>
      <c r="M11" s="308"/>
    </row>
    <row r="12" spans="2:13" s="51" customFormat="1" ht="20.100000000000001" customHeight="1" x14ac:dyDescent="0.25">
      <c r="B12" s="240"/>
      <c r="C12" s="236"/>
      <c r="D12" s="236"/>
      <c r="E12" s="237"/>
      <c r="F12" s="235"/>
      <c r="G12" s="237"/>
      <c r="H12" s="162"/>
      <c r="I12" s="11"/>
      <c r="J12" s="84">
        <f t="shared" si="2"/>
        <v>0</v>
      </c>
      <c r="K12" s="83">
        <f t="shared" si="3"/>
        <v>0</v>
      </c>
      <c r="L12" s="330"/>
      <c r="M12" s="308"/>
    </row>
    <row r="13" spans="2:13" s="51" customFormat="1" ht="20.100000000000001" customHeight="1" x14ac:dyDescent="0.25">
      <c r="B13" s="240"/>
      <c r="C13" s="236"/>
      <c r="D13" s="236"/>
      <c r="E13" s="237"/>
      <c r="F13" s="235"/>
      <c r="G13" s="237"/>
      <c r="H13" s="162"/>
      <c r="I13" s="11"/>
      <c r="J13" s="84">
        <f t="shared" si="2"/>
        <v>0</v>
      </c>
      <c r="K13" s="83">
        <f t="shared" si="3"/>
        <v>0</v>
      </c>
      <c r="L13" s="330"/>
      <c r="M13" s="308"/>
    </row>
    <row r="14" spans="2:13" s="51" customFormat="1" ht="20.100000000000001" customHeight="1" x14ac:dyDescent="0.25">
      <c r="B14" s="240"/>
      <c r="C14" s="236"/>
      <c r="D14" s="236"/>
      <c r="E14" s="237"/>
      <c r="F14" s="235"/>
      <c r="G14" s="237"/>
      <c r="H14" s="162"/>
      <c r="I14" s="11"/>
      <c r="J14" s="84">
        <f t="shared" si="0"/>
        <v>0</v>
      </c>
      <c r="K14" s="83">
        <f t="shared" si="1"/>
        <v>0</v>
      </c>
      <c r="L14" s="330"/>
      <c r="M14" s="308"/>
    </row>
    <row r="15" spans="2:13" s="58" customFormat="1" ht="23.25" customHeight="1" x14ac:dyDescent="0.25">
      <c r="B15" s="77" t="s">
        <v>103</v>
      </c>
      <c r="C15" s="78"/>
      <c r="D15" s="78"/>
      <c r="E15" s="78"/>
      <c r="F15" s="78"/>
      <c r="G15" s="78"/>
      <c r="H15" s="78"/>
      <c r="I15" s="79"/>
      <c r="J15" s="319">
        <f>SUM(J17:J19)</f>
        <v>0</v>
      </c>
      <c r="K15" s="319">
        <f>SUM(K17:K19)</f>
        <v>0</v>
      </c>
      <c r="L15" s="331"/>
      <c r="M15" s="332"/>
    </row>
    <row r="16" spans="2:13" ht="27.75" customHeight="1" x14ac:dyDescent="0.25">
      <c r="B16" s="238" t="s">
        <v>131</v>
      </c>
      <c r="C16" s="239"/>
      <c r="D16" s="239"/>
      <c r="E16" s="239"/>
      <c r="F16" s="239" t="s">
        <v>16</v>
      </c>
      <c r="G16" s="239"/>
      <c r="H16" s="158" t="s">
        <v>12</v>
      </c>
      <c r="I16" s="69" t="s">
        <v>14</v>
      </c>
      <c r="J16" s="320"/>
      <c r="K16" s="320"/>
      <c r="L16" s="331"/>
      <c r="M16" s="332"/>
    </row>
    <row r="17" spans="2:13" s="51" customFormat="1" ht="20.100000000000001" customHeight="1" x14ac:dyDescent="0.25">
      <c r="B17" s="240"/>
      <c r="C17" s="236"/>
      <c r="D17" s="236"/>
      <c r="E17" s="237"/>
      <c r="F17" s="235"/>
      <c r="G17" s="237"/>
      <c r="H17" s="162"/>
      <c r="I17" s="11"/>
      <c r="J17" s="84">
        <f>IF(AND(B17&lt;&gt;"",I17&lt;&gt;""),0.3,0)</f>
        <v>0</v>
      </c>
      <c r="K17" s="83">
        <f>J17</f>
        <v>0</v>
      </c>
      <c r="L17" s="330"/>
      <c r="M17" s="308"/>
    </row>
    <row r="18" spans="2:13" s="51" customFormat="1" ht="20.100000000000001" customHeight="1" x14ac:dyDescent="0.25">
      <c r="B18" s="240"/>
      <c r="C18" s="236"/>
      <c r="D18" s="236"/>
      <c r="E18" s="237"/>
      <c r="F18" s="235"/>
      <c r="G18" s="237"/>
      <c r="H18" s="162"/>
      <c r="I18" s="11"/>
      <c r="J18" s="84">
        <f t="shared" ref="J18:J19" si="4">IF(AND(B18&lt;&gt;"",I18&lt;&gt;""),0.3,0)</f>
        <v>0</v>
      </c>
      <c r="K18" s="83">
        <f t="shared" ref="K18:K19" si="5">J18</f>
        <v>0</v>
      </c>
      <c r="L18" s="330"/>
      <c r="M18" s="308"/>
    </row>
    <row r="19" spans="2:13" s="51" customFormat="1" ht="20.100000000000001" customHeight="1" x14ac:dyDescent="0.25">
      <c r="B19" s="240"/>
      <c r="C19" s="236"/>
      <c r="D19" s="236"/>
      <c r="E19" s="237"/>
      <c r="F19" s="235"/>
      <c r="G19" s="237"/>
      <c r="H19" s="162"/>
      <c r="I19" s="11"/>
      <c r="J19" s="84">
        <f t="shared" si="4"/>
        <v>0</v>
      </c>
      <c r="K19" s="83">
        <f t="shared" si="5"/>
        <v>0</v>
      </c>
      <c r="L19" s="330"/>
      <c r="M19" s="308"/>
    </row>
    <row r="20" spans="2:13" s="58" customFormat="1" ht="23.25" customHeight="1" x14ac:dyDescent="0.25">
      <c r="B20" s="77" t="s">
        <v>104</v>
      </c>
      <c r="C20" s="78"/>
      <c r="D20" s="78"/>
      <c r="E20" s="78"/>
      <c r="F20" s="78"/>
      <c r="G20" s="78"/>
      <c r="H20" s="78"/>
      <c r="I20" s="79"/>
      <c r="J20" s="319">
        <f>SUM(J22:J24)</f>
        <v>0</v>
      </c>
      <c r="K20" s="319">
        <f>SUM(K22:K24)</f>
        <v>0</v>
      </c>
      <c r="L20" s="331"/>
      <c r="M20" s="332"/>
    </row>
    <row r="21" spans="2:13" ht="27.75" customHeight="1" x14ac:dyDescent="0.25">
      <c r="B21" s="238" t="s">
        <v>107</v>
      </c>
      <c r="C21" s="239"/>
      <c r="D21" s="239"/>
      <c r="E21" s="239"/>
      <c r="F21" s="158"/>
      <c r="G21" s="158" t="s">
        <v>132</v>
      </c>
      <c r="H21" s="158" t="s">
        <v>12</v>
      </c>
      <c r="I21" s="69" t="s">
        <v>14</v>
      </c>
      <c r="J21" s="320"/>
      <c r="K21" s="320"/>
      <c r="L21" s="331"/>
      <c r="M21" s="332"/>
    </row>
    <row r="22" spans="2:13" s="51" customFormat="1" ht="20.100000000000001" customHeight="1" x14ac:dyDescent="0.25">
      <c r="B22" s="240"/>
      <c r="C22" s="236"/>
      <c r="D22" s="236"/>
      <c r="E22" s="236"/>
      <c r="F22" s="237"/>
      <c r="G22" s="162"/>
      <c r="H22" s="162"/>
      <c r="I22" s="11"/>
      <c r="J22" s="84">
        <f>IF(AND(B22&lt;&gt;"",I22&lt;&gt;""),(0.5*G22/4),0)</f>
        <v>0</v>
      </c>
      <c r="K22" s="83">
        <f>J22</f>
        <v>0</v>
      </c>
      <c r="L22" s="330"/>
      <c r="M22" s="308"/>
    </row>
    <row r="23" spans="2:13" s="51" customFormat="1" ht="20.100000000000001" customHeight="1" x14ac:dyDescent="0.25">
      <c r="B23" s="240"/>
      <c r="C23" s="236"/>
      <c r="D23" s="236"/>
      <c r="E23" s="236"/>
      <c r="F23" s="237"/>
      <c r="G23" s="162"/>
      <c r="H23" s="162"/>
      <c r="I23" s="11"/>
      <c r="J23" s="84">
        <f t="shared" ref="J23:J24" si="6">IF(AND(B23&lt;&gt;"",I23&lt;&gt;""),(0.5*G23/4),0)</f>
        <v>0</v>
      </c>
      <c r="K23" s="83">
        <f t="shared" ref="K23:K24" si="7">J23</f>
        <v>0</v>
      </c>
      <c r="L23" s="330"/>
      <c r="M23" s="308"/>
    </row>
    <row r="24" spans="2:13" s="51" customFormat="1" ht="20.100000000000001" customHeight="1" x14ac:dyDescent="0.25">
      <c r="B24" s="240"/>
      <c r="C24" s="236"/>
      <c r="D24" s="236"/>
      <c r="E24" s="236"/>
      <c r="F24" s="237"/>
      <c r="G24" s="162"/>
      <c r="H24" s="162"/>
      <c r="I24" s="11"/>
      <c r="J24" s="84">
        <f t="shared" si="6"/>
        <v>0</v>
      </c>
      <c r="K24" s="83">
        <f t="shared" si="7"/>
        <v>0</v>
      </c>
      <c r="L24" s="330"/>
      <c r="M24" s="308"/>
    </row>
    <row r="25" spans="2:13" s="58" customFormat="1" ht="23.25" customHeight="1" x14ac:dyDescent="0.25">
      <c r="B25" s="77" t="s">
        <v>106</v>
      </c>
      <c r="C25" s="78"/>
      <c r="D25" s="78"/>
      <c r="E25" s="78"/>
      <c r="F25" s="78"/>
      <c r="G25" s="78"/>
      <c r="H25" s="78"/>
      <c r="I25" s="79"/>
      <c r="J25" s="319">
        <f>SUM(J27:J29)</f>
        <v>0</v>
      </c>
      <c r="K25" s="319">
        <f>SUM(K27:K29)</f>
        <v>0</v>
      </c>
      <c r="L25" s="331"/>
      <c r="M25" s="332"/>
    </row>
    <row r="26" spans="2:13" ht="27.75" customHeight="1" x14ac:dyDescent="0.25">
      <c r="B26" s="238" t="s">
        <v>108</v>
      </c>
      <c r="C26" s="239"/>
      <c r="D26" s="239"/>
      <c r="E26" s="239"/>
      <c r="F26" s="158"/>
      <c r="G26" s="158"/>
      <c r="H26" s="158" t="s">
        <v>12</v>
      </c>
      <c r="I26" s="69" t="s">
        <v>14</v>
      </c>
      <c r="J26" s="320"/>
      <c r="K26" s="320"/>
      <c r="L26" s="331"/>
      <c r="M26" s="332"/>
    </row>
    <row r="27" spans="2:13" s="51" customFormat="1" ht="20.100000000000001" customHeight="1" x14ac:dyDescent="0.25">
      <c r="B27" s="240"/>
      <c r="C27" s="236"/>
      <c r="D27" s="236"/>
      <c r="E27" s="236"/>
      <c r="F27" s="236"/>
      <c r="G27" s="237"/>
      <c r="H27" s="162"/>
      <c r="I27" s="11"/>
      <c r="J27" s="84">
        <f>IF(AND(B27&lt;&gt;"",I27&lt;&gt;""),0.3,0)</f>
        <v>0</v>
      </c>
      <c r="K27" s="83">
        <f>J27</f>
        <v>0</v>
      </c>
      <c r="L27" s="330"/>
      <c r="M27" s="308"/>
    </row>
    <row r="28" spans="2:13" s="51" customFormat="1" ht="20.100000000000001" customHeight="1" x14ac:dyDescent="0.25">
      <c r="B28" s="240"/>
      <c r="C28" s="236"/>
      <c r="D28" s="236"/>
      <c r="E28" s="236"/>
      <c r="F28" s="236"/>
      <c r="G28" s="237"/>
      <c r="H28" s="162"/>
      <c r="I28" s="11"/>
      <c r="J28" s="84">
        <f t="shared" ref="J28:J29" si="8">IF(AND(B28&lt;&gt;"",I28&lt;&gt;""),0.3,0)</f>
        <v>0</v>
      </c>
      <c r="K28" s="83">
        <f t="shared" ref="K28:K29" si="9">J28</f>
        <v>0</v>
      </c>
      <c r="L28" s="330"/>
      <c r="M28" s="308"/>
    </row>
    <row r="29" spans="2:13" s="51" customFormat="1" ht="20.100000000000001" customHeight="1" x14ac:dyDescent="0.25">
      <c r="B29" s="240"/>
      <c r="C29" s="236"/>
      <c r="D29" s="236"/>
      <c r="E29" s="236"/>
      <c r="F29" s="236"/>
      <c r="G29" s="237"/>
      <c r="H29" s="162"/>
      <c r="I29" s="11"/>
      <c r="J29" s="84">
        <f t="shared" si="8"/>
        <v>0</v>
      </c>
      <c r="K29" s="83">
        <f t="shared" si="9"/>
        <v>0</v>
      </c>
      <c r="L29" s="330"/>
      <c r="M29" s="308"/>
    </row>
    <row r="30" spans="2:13" s="58" customFormat="1" ht="23.25" customHeight="1" x14ac:dyDescent="0.25">
      <c r="B30" s="77" t="s">
        <v>109</v>
      </c>
      <c r="C30" s="78"/>
      <c r="D30" s="78"/>
      <c r="E30" s="78"/>
      <c r="F30" s="78"/>
      <c r="G30" s="78"/>
      <c r="H30" s="78"/>
      <c r="I30" s="79"/>
      <c r="J30" s="319">
        <f>SUM(J32)</f>
        <v>0</v>
      </c>
      <c r="K30" s="319">
        <f>SUM(K32)</f>
        <v>0</v>
      </c>
      <c r="L30" s="331"/>
      <c r="M30" s="332"/>
    </row>
    <row r="31" spans="2:13" ht="27.75" customHeight="1" x14ac:dyDescent="0.25">
      <c r="B31" s="238" t="s">
        <v>65</v>
      </c>
      <c r="C31" s="239"/>
      <c r="D31" s="239"/>
      <c r="E31" s="239"/>
      <c r="F31" s="158"/>
      <c r="G31" s="158"/>
      <c r="H31" s="158" t="s">
        <v>12</v>
      </c>
      <c r="I31" s="69" t="s">
        <v>14</v>
      </c>
      <c r="J31" s="320"/>
      <c r="K31" s="320"/>
      <c r="L31" s="331"/>
      <c r="M31" s="332"/>
    </row>
    <row r="32" spans="2:13" s="51" customFormat="1" ht="20.100000000000001" customHeight="1" x14ac:dyDescent="0.25">
      <c r="B32" s="240"/>
      <c r="C32" s="236"/>
      <c r="D32" s="236"/>
      <c r="E32" s="236"/>
      <c r="F32" s="236"/>
      <c r="G32" s="237"/>
      <c r="H32" s="162"/>
      <c r="I32" s="11"/>
      <c r="J32" s="84">
        <f>IF(AND(B32&lt;&gt;"",I32&lt;&gt;""),1,0)</f>
        <v>0</v>
      </c>
      <c r="K32" s="83">
        <f>J32</f>
        <v>0</v>
      </c>
      <c r="L32" s="330"/>
      <c r="M32" s="308"/>
    </row>
    <row r="33" spans="2:13" s="58" customFormat="1" ht="23.25" customHeight="1" x14ac:dyDescent="0.25">
      <c r="B33" s="77" t="s">
        <v>133</v>
      </c>
      <c r="C33" s="78"/>
      <c r="D33" s="78"/>
      <c r="E33" s="78"/>
      <c r="F33" s="78"/>
      <c r="G33" s="78"/>
      <c r="H33" s="78"/>
      <c r="I33" s="79"/>
      <c r="J33" s="319">
        <f>MIN(2,SUM(J35:J37))</f>
        <v>0</v>
      </c>
      <c r="K33" s="319">
        <f>MIN(2,SUM(K35:K37))</f>
        <v>0</v>
      </c>
      <c r="L33" s="331"/>
      <c r="M33" s="332"/>
    </row>
    <row r="34" spans="2:13" ht="27.75" customHeight="1" x14ac:dyDescent="0.25">
      <c r="B34" s="238" t="s">
        <v>65</v>
      </c>
      <c r="C34" s="239"/>
      <c r="D34" s="239"/>
      <c r="E34" s="239"/>
      <c r="F34" s="158"/>
      <c r="G34" s="158"/>
      <c r="H34" s="158" t="s">
        <v>12</v>
      </c>
      <c r="I34" s="69" t="s">
        <v>14</v>
      </c>
      <c r="J34" s="320"/>
      <c r="K34" s="320"/>
      <c r="L34" s="331"/>
      <c r="M34" s="332"/>
    </row>
    <row r="35" spans="2:13" s="51" customFormat="1" ht="20.100000000000001" customHeight="1" x14ac:dyDescent="0.25">
      <c r="B35" s="240"/>
      <c r="C35" s="236"/>
      <c r="D35" s="236"/>
      <c r="E35" s="236"/>
      <c r="F35" s="236"/>
      <c r="G35" s="237"/>
      <c r="H35" s="162"/>
      <c r="I35" s="11"/>
      <c r="J35" s="50"/>
      <c r="K35" s="83">
        <f>J35</f>
        <v>0</v>
      </c>
      <c r="L35" s="330"/>
      <c r="M35" s="308"/>
    </row>
    <row r="36" spans="2:13" s="51" customFormat="1" ht="20.100000000000001" customHeight="1" x14ac:dyDescent="0.25">
      <c r="B36" s="240"/>
      <c r="C36" s="236"/>
      <c r="D36" s="236"/>
      <c r="E36" s="236"/>
      <c r="F36" s="236"/>
      <c r="G36" s="237"/>
      <c r="H36" s="162"/>
      <c r="I36" s="11"/>
      <c r="J36" s="50"/>
      <c r="K36" s="83">
        <f t="shared" ref="K36:K37" si="10">J36</f>
        <v>0</v>
      </c>
      <c r="L36" s="330"/>
      <c r="M36" s="308"/>
    </row>
    <row r="37" spans="2:13" s="51" customFormat="1" ht="20.100000000000001" customHeight="1" thickBot="1" x14ac:dyDescent="0.3">
      <c r="B37" s="240"/>
      <c r="C37" s="236"/>
      <c r="D37" s="236"/>
      <c r="E37" s="236"/>
      <c r="F37" s="236"/>
      <c r="G37" s="237"/>
      <c r="H37" s="162"/>
      <c r="I37" s="12"/>
      <c r="J37" s="50"/>
      <c r="K37" s="83">
        <f t="shared" si="10"/>
        <v>0</v>
      </c>
      <c r="L37" s="330"/>
      <c r="M37" s="308"/>
    </row>
    <row r="38" spans="2:13" s="58" customFormat="1" ht="23.25" customHeight="1" x14ac:dyDescent="0.25">
      <c r="B38" s="77" t="s">
        <v>134</v>
      </c>
      <c r="C38" s="78"/>
      <c r="D38" s="78"/>
      <c r="E38" s="78"/>
      <c r="F38" s="78"/>
      <c r="G38" s="78"/>
      <c r="H38" s="78"/>
      <c r="I38" s="79"/>
      <c r="J38" s="321">
        <f>MIN(3.5,SUM(J40:J40))</f>
        <v>0</v>
      </c>
      <c r="K38" s="321">
        <f>MIN(3.5,SUM(K40:K40))</f>
        <v>0</v>
      </c>
      <c r="L38" s="331"/>
      <c r="M38" s="332"/>
    </row>
    <row r="39" spans="2:13" ht="27.75" customHeight="1" x14ac:dyDescent="0.25">
      <c r="B39" s="238" t="s">
        <v>65</v>
      </c>
      <c r="C39" s="239"/>
      <c r="D39" s="239"/>
      <c r="E39" s="239"/>
      <c r="F39" s="239" t="s">
        <v>128</v>
      </c>
      <c r="G39" s="239"/>
      <c r="H39" s="158" t="s">
        <v>12</v>
      </c>
      <c r="I39" s="69" t="s">
        <v>14</v>
      </c>
      <c r="J39" s="320"/>
      <c r="K39" s="320"/>
      <c r="L39" s="331"/>
      <c r="M39" s="332"/>
    </row>
    <row r="40" spans="2:13" s="51" customFormat="1" ht="20.100000000000001" customHeight="1" thickBot="1" x14ac:dyDescent="0.3">
      <c r="B40" s="240"/>
      <c r="C40" s="236"/>
      <c r="D40" s="236"/>
      <c r="E40" s="237"/>
      <c r="F40" s="235"/>
      <c r="G40" s="237"/>
      <c r="H40" s="162"/>
      <c r="I40" s="11"/>
      <c r="J40" s="84">
        <f>IF(AND(B40&lt;&gt;"",I40&lt;&gt;""),0.2,0)</f>
        <v>0</v>
      </c>
      <c r="K40" s="83">
        <f>J40</f>
        <v>0</v>
      </c>
      <c r="L40" s="330"/>
      <c r="M40" s="308"/>
    </row>
    <row r="41" spans="2:13" s="58" customFormat="1" ht="23.25" customHeight="1" x14ac:dyDescent="0.25">
      <c r="B41" s="77" t="s">
        <v>135</v>
      </c>
      <c r="C41" s="78"/>
      <c r="D41" s="78"/>
      <c r="E41" s="78"/>
      <c r="F41" s="78"/>
      <c r="G41" s="78"/>
      <c r="H41" s="78"/>
      <c r="I41" s="79"/>
      <c r="J41" s="321">
        <f>MIN(3.5,SUM(J43:J45))</f>
        <v>0</v>
      </c>
      <c r="K41" s="321">
        <f>MIN(3.5,SUM(K43:K45))</f>
        <v>0</v>
      </c>
      <c r="L41" s="331"/>
      <c r="M41" s="332"/>
    </row>
    <row r="42" spans="2:13" ht="27.75" customHeight="1" x14ac:dyDescent="0.25">
      <c r="B42" s="238" t="s">
        <v>137</v>
      </c>
      <c r="C42" s="239"/>
      <c r="D42" s="239"/>
      <c r="E42" s="239"/>
      <c r="F42" s="158"/>
      <c r="G42" s="158" t="s">
        <v>105</v>
      </c>
      <c r="H42" s="158" t="s">
        <v>12</v>
      </c>
      <c r="I42" s="69" t="s">
        <v>14</v>
      </c>
      <c r="J42" s="320"/>
      <c r="K42" s="320"/>
      <c r="L42" s="331"/>
      <c r="M42" s="332"/>
    </row>
    <row r="43" spans="2:13" s="51" customFormat="1" ht="20.100000000000001" customHeight="1" x14ac:dyDescent="0.25">
      <c r="B43" s="240"/>
      <c r="C43" s="236"/>
      <c r="D43" s="236"/>
      <c r="E43" s="236"/>
      <c r="F43" s="237"/>
      <c r="G43" s="162"/>
      <c r="H43" s="41"/>
      <c r="I43" s="11"/>
      <c r="J43" s="84">
        <f>IF(AND(B43&lt;&gt;"",I43&lt;&gt;""),(0.3*G43),0)</f>
        <v>0</v>
      </c>
      <c r="K43" s="83">
        <f>J43</f>
        <v>0</v>
      </c>
      <c r="L43" s="330"/>
      <c r="M43" s="308"/>
    </row>
    <row r="44" spans="2:13" s="51" customFormat="1" ht="20.100000000000001" customHeight="1" x14ac:dyDescent="0.25">
      <c r="B44" s="240"/>
      <c r="C44" s="236"/>
      <c r="D44" s="236"/>
      <c r="E44" s="236"/>
      <c r="F44" s="237"/>
      <c r="G44" s="162"/>
      <c r="H44" s="41"/>
      <c r="I44" s="11"/>
      <c r="J44" s="84">
        <f t="shared" ref="J44:J45" si="11">IF(AND(B44&lt;&gt;"",I44&lt;&gt;""),(0.3*G44),0)</f>
        <v>0</v>
      </c>
      <c r="K44" s="83">
        <f t="shared" ref="K44:K45" si="12">J44</f>
        <v>0</v>
      </c>
      <c r="L44" s="330"/>
      <c r="M44" s="308"/>
    </row>
    <row r="45" spans="2:13" s="51" customFormat="1" ht="20.100000000000001" customHeight="1" thickBot="1" x14ac:dyDescent="0.3">
      <c r="B45" s="240"/>
      <c r="C45" s="236"/>
      <c r="D45" s="236"/>
      <c r="E45" s="236"/>
      <c r="F45" s="237"/>
      <c r="G45" s="162"/>
      <c r="H45" s="41"/>
      <c r="I45" s="12"/>
      <c r="J45" s="84">
        <f t="shared" si="11"/>
        <v>0</v>
      </c>
      <c r="K45" s="83">
        <f t="shared" si="12"/>
        <v>0</v>
      </c>
      <c r="L45" s="330"/>
      <c r="M45" s="308"/>
    </row>
    <row r="46" spans="2:13" s="58" customFormat="1" ht="23.25" customHeight="1" x14ac:dyDescent="0.25">
      <c r="B46" s="77" t="s">
        <v>136</v>
      </c>
      <c r="C46" s="78"/>
      <c r="D46" s="78"/>
      <c r="E46" s="78"/>
      <c r="F46" s="78"/>
      <c r="G46" s="78"/>
      <c r="H46" s="78"/>
      <c r="I46" s="79"/>
      <c r="J46" s="321">
        <f>SUM(J48:J50)</f>
        <v>0</v>
      </c>
      <c r="K46" s="321">
        <f>SUM(K48:K50)</f>
        <v>0</v>
      </c>
      <c r="L46" s="331"/>
      <c r="M46" s="332"/>
    </row>
    <row r="47" spans="2:13" ht="27.75" customHeight="1" x14ac:dyDescent="0.25">
      <c r="B47" s="238" t="s">
        <v>110</v>
      </c>
      <c r="C47" s="239"/>
      <c r="D47" s="239"/>
      <c r="E47" s="239"/>
      <c r="F47" s="239"/>
      <c r="G47" s="239"/>
      <c r="H47" s="158" t="s">
        <v>12</v>
      </c>
      <c r="I47" s="69" t="s">
        <v>14</v>
      </c>
      <c r="J47" s="320"/>
      <c r="K47" s="320"/>
      <c r="L47" s="331"/>
      <c r="M47" s="332"/>
    </row>
    <row r="48" spans="2:13" s="51" customFormat="1" ht="20.100000000000001" customHeight="1" x14ac:dyDescent="0.25">
      <c r="B48" s="240"/>
      <c r="C48" s="236"/>
      <c r="D48" s="236"/>
      <c r="E48" s="236"/>
      <c r="F48" s="236"/>
      <c r="G48" s="237"/>
      <c r="H48" s="162"/>
      <c r="I48" s="11"/>
      <c r="J48" s="84">
        <f>IF(AND(B48&lt;&gt;"",I48&lt;&gt;""),0.2,0)</f>
        <v>0</v>
      </c>
      <c r="K48" s="83">
        <f>J48</f>
        <v>0</v>
      </c>
      <c r="L48" s="330"/>
      <c r="M48" s="308"/>
    </row>
    <row r="49" spans="2:13" s="51" customFormat="1" ht="20.100000000000001" customHeight="1" x14ac:dyDescent="0.25">
      <c r="B49" s="240"/>
      <c r="C49" s="236"/>
      <c r="D49" s="236"/>
      <c r="E49" s="236"/>
      <c r="F49" s="236"/>
      <c r="G49" s="237"/>
      <c r="H49" s="162"/>
      <c r="I49" s="11"/>
      <c r="J49" s="84">
        <f t="shared" ref="J49:J50" si="13">IF(AND(B49&lt;&gt;"",I49&lt;&gt;""),0.2,0)</f>
        <v>0</v>
      </c>
      <c r="K49" s="83">
        <f t="shared" ref="K49:K50" si="14">J49</f>
        <v>0</v>
      </c>
      <c r="L49" s="330"/>
      <c r="M49" s="308"/>
    </row>
    <row r="50" spans="2:13" s="51" customFormat="1" ht="20.100000000000001" customHeight="1" thickBot="1" x14ac:dyDescent="0.3">
      <c r="B50" s="255"/>
      <c r="C50" s="256"/>
      <c r="D50" s="256"/>
      <c r="E50" s="256"/>
      <c r="F50" s="256"/>
      <c r="G50" s="257"/>
      <c r="H50" s="163"/>
      <c r="I50" s="12"/>
      <c r="J50" s="84">
        <f t="shared" si="13"/>
        <v>0</v>
      </c>
      <c r="K50" s="83">
        <f t="shared" si="14"/>
        <v>0</v>
      </c>
      <c r="L50" s="330"/>
      <c r="M50" s="308"/>
    </row>
    <row r="51" spans="2:13" ht="30" customHeight="1" x14ac:dyDescent="0.25">
      <c r="B51" s="316" t="s">
        <v>150</v>
      </c>
      <c r="C51" s="317"/>
      <c r="D51" s="317"/>
      <c r="E51" s="317"/>
      <c r="F51" s="317"/>
      <c r="G51" s="317"/>
      <c r="H51" s="317"/>
      <c r="I51" s="318"/>
      <c r="J51" s="115"/>
      <c r="K51" s="115"/>
    </row>
    <row r="52" spans="2:13" ht="30" customHeight="1" x14ac:dyDescent="0.25">
      <c r="B52" s="208"/>
      <c r="C52" s="209"/>
      <c r="D52" s="209"/>
      <c r="E52" s="209"/>
      <c r="F52" s="209"/>
      <c r="G52" s="209"/>
      <c r="H52" s="209"/>
      <c r="I52" s="210"/>
      <c r="J52" s="115"/>
      <c r="K52" s="115"/>
    </row>
    <row r="53" spans="2:13" ht="30" customHeight="1" x14ac:dyDescent="0.25">
      <c r="B53" s="208"/>
      <c r="C53" s="209"/>
      <c r="D53" s="209"/>
      <c r="E53" s="209"/>
      <c r="F53" s="209"/>
      <c r="G53" s="209"/>
      <c r="H53" s="209"/>
      <c r="I53" s="210"/>
      <c r="J53" s="115"/>
      <c r="K53" s="115"/>
    </row>
    <row r="54" spans="2:13" ht="30" customHeight="1" thickBot="1" x14ac:dyDescent="0.3">
      <c r="B54" s="211"/>
      <c r="C54" s="212"/>
      <c r="D54" s="212"/>
      <c r="E54" s="212"/>
      <c r="F54" s="212"/>
      <c r="G54" s="212"/>
      <c r="H54" s="212"/>
      <c r="I54" s="213"/>
      <c r="J54" s="115"/>
      <c r="K54" s="115"/>
    </row>
  </sheetData>
  <sheetProtection algorithmName="SHA-512" hashValue="ivnzv3iedbNubfyDlyO1/TUetRycgb2bDdryfSXSbvKjXshs9YNcK0ycOuOz8AZImeajCF1s1uHSZ6D35aoVcQ==" saltValue="vrooTAz91KNALRar90rAmg==" spinCount="100000" sheet="1" objects="1" scenarios="1" insertRows="0" deleteRows="0" selectLockedCells="1"/>
  <mergeCells count="117">
    <mergeCell ref="L48:M48"/>
    <mergeCell ref="L49:M49"/>
    <mergeCell ref="L50:M50"/>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23:M23"/>
    <mergeCell ref="L24:M24"/>
    <mergeCell ref="L25:M25"/>
    <mergeCell ref="L26:M26"/>
    <mergeCell ref="L27:M27"/>
    <mergeCell ref="L18:M18"/>
    <mergeCell ref="L19:M19"/>
    <mergeCell ref="L20:M20"/>
    <mergeCell ref="L21:M21"/>
    <mergeCell ref="L22:M22"/>
    <mergeCell ref="L13:M13"/>
    <mergeCell ref="L14:M14"/>
    <mergeCell ref="L15:M15"/>
    <mergeCell ref="L16:M16"/>
    <mergeCell ref="L17:M17"/>
    <mergeCell ref="B22:F22"/>
    <mergeCell ref="B11:E11"/>
    <mergeCell ref="F11:G11"/>
    <mergeCell ref="B12:E12"/>
    <mergeCell ref="F12:G12"/>
    <mergeCell ref="B13:E13"/>
    <mergeCell ref="F13:G13"/>
    <mergeCell ref="B21:E21"/>
    <mergeCell ref="K20:K21"/>
    <mergeCell ref="K2:K5"/>
    <mergeCell ref="L2:L3"/>
    <mergeCell ref="L4:L5"/>
    <mergeCell ref="J2:J4"/>
    <mergeCell ref="B18:E18"/>
    <mergeCell ref="F18:G18"/>
    <mergeCell ref="B19:E19"/>
    <mergeCell ref="F19:G19"/>
    <mergeCell ref="C4:G5"/>
    <mergeCell ref="H4:I4"/>
    <mergeCell ref="L7:M8"/>
    <mergeCell ref="L9:M9"/>
    <mergeCell ref="L10:M10"/>
    <mergeCell ref="L11:M11"/>
    <mergeCell ref="L12:M12"/>
    <mergeCell ref="K7:K8"/>
    <mergeCell ref="K15:K16"/>
    <mergeCell ref="F14:G14"/>
    <mergeCell ref="F16:G16"/>
    <mergeCell ref="B17:E17"/>
    <mergeCell ref="F17:G17"/>
    <mergeCell ref="B16:E16"/>
    <mergeCell ref="B14:E14"/>
    <mergeCell ref="F8:G8"/>
    <mergeCell ref="K33:K34"/>
    <mergeCell ref="K38:K39"/>
    <mergeCell ref="K41:K42"/>
    <mergeCell ref="K46:K47"/>
    <mergeCell ref="B32:G32"/>
    <mergeCell ref="B35:G35"/>
    <mergeCell ref="B36:G36"/>
    <mergeCell ref="B37:G37"/>
    <mergeCell ref="B47:G47"/>
    <mergeCell ref="B40:E40"/>
    <mergeCell ref="F40:G40"/>
    <mergeCell ref="B43:F43"/>
    <mergeCell ref="B44:F44"/>
    <mergeCell ref="B45:F45"/>
    <mergeCell ref="K25:K26"/>
    <mergeCell ref="K30:K31"/>
    <mergeCell ref="B26:E26"/>
    <mergeCell ref="B31:E31"/>
    <mergeCell ref="B23:F23"/>
    <mergeCell ref="B24:F24"/>
    <mergeCell ref="B27:G27"/>
    <mergeCell ref="B28:G28"/>
    <mergeCell ref="B29:G29"/>
    <mergeCell ref="J30:J31"/>
    <mergeCell ref="F9:G9"/>
    <mergeCell ref="B9:E9"/>
    <mergeCell ref="B10:E10"/>
    <mergeCell ref="F10:G10"/>
    <mergeCell ref="B8:E8"/>
    <mergeCell ref="J7:J8"/>
    <mergeCell ref="J15:J16"/>
    <mergeCell ref="J20:J21"/>
    <mergeCell ref="J25:J26"/>
    <mergeCell ref="B51:I51"/>
    <mergeCell ref="B52:I54"/>
    <mergeCell ref="J33:J34"/>
    <mergeCell ref="J38:J39"/>
    <mergeCell ref="J46:J47"/>
    <mergeCell ref="J41:J42"/>
    <mergeCell ref="B42:E42"/>
    <mergeCell ref="B34:E34"/>
    <mergeCell ref="B39:E39"/>
    <mergeCell ref="F39:G39"/>
    <mergeCell ref="B49:G49"/>
    <mergeCell ref="B50:G50"/>
    <mergeCell ref="B48:G48"/>
  </mergeCells>
  <conditionalFormatting sqref="K6">
    <cfRule type="cellIs" dxfId="0" priority="1" operator="greaterThan">
      <formula>5</formula>
    </cfRule>
  </conditionalFormatting>
  <dataValidations count="3">
    <dataValidation allowBlank="1" showInputMessage="1" showErrorMessage="1" errorTitle="Entrada de datos errónea" error="El número de meses no es correcto_x000a_" promptTitle="Intruduzca el nº de meses" prompt="Por favor introduzca el nº de meses" sqref="H43:H45"/>
    <dataValidation type="custom" allowBlank="1" showInputMessage="1" showErrorMessage="1" sqref="I9:I14 I40 I17:I19">
      <formula1>ISTEXT(B9)</formula1>
    </dataValidation>
    <dataValidation type="whole" allowBlank="1" showInputMessage="1" showErrorMessage="1" errorTitle="Corrija el dato" error="Por favor, introduzca número entero" sqref="G43:G45 G22:G24">
      <formula1>0</formula1>
      <formula2>1000</formula2>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G33"/>
  <sheetViews>
    <sheetView workbookViewId="0">
      <selection activeCell="D20" sqref="D20"/>
    </sheetView>
  </sheetViews>
  <sheetFormatPr baseColWidth="10" defaultRowHeight="15" x14ac:dyDescent="0.25"/>
  <cols>
    <col min="1" max="1" width="3.85546875" customWidth="1"/>
    <col min="2" max="2" width="50.5703125" customWidth="1"/>
    <col min="3" max="3" width="9" customWidth="1"/>
    <col min="5" max="5" width="23.42578125" customWidth="1"/>
    <col min="7" max="7" width="99.5703125" bestFit="1" customWidth="1"/>
  </cols>
  <sheetData>
    <row r="1" spans="2:7" x14ac:dyDescent="0.25">
      <c r="B1" s="26" t="s">
        <v>43</v>
      </c>
      <c r="C1" s="18"/>
      <c r="D1" s="26" t="s">
        <v>59</v>
      </c>
      <c r="E1" s="13"/>
      <c r="G1" s="27" t="s">
        <v>75</v>
      </c>
    </row>
    <row r="2" spans="2:7" x14ac:dyDescent="0.25">
      <c r="B2" s="14" t="s">
        <v>47</v>
      </c>
      <c r="C2" s="19"/>
      <c r="D2" s="21" t="s">
        <v>44</v>
      </c>
      <c r="E2" s="22"/>
      <c r="G2" s="24" t="s">
        <v>76</v>
      </c>
    </row>
    <row r="3" spans="2:7" x14ac:dyDescent="0.25">
      <c r="B3" s="14" t="s">
        <v>48</v>
      </c>
      <c r="C3" s="19"/>
      <c r="D3" s="21" t="s">
        <v>45</v>
      </c>
      <c r="E3" s="22"/>
      <c r="G3" s="24" t="s">
        <v>77</v>
      </c>
    </row>
    <row r="4" spans="2:7" x14ac:dyDescent="0.25">
      <c r="B4" s="14" t="s">
        <v>49</v>
      </c>
      <c r="C4" s="19"/>
      <c r="D4" s="21" t="s">
        <v>46</v>
      </c>
      <c r="E4" s="22"/>
      <c r="G4" s="24" t="s">
        <v>78</v>
      </c>
    </row>
    <row r="5" spans="2:7" ht="15.75" thickBot="1" x14ac:dyDescent="0.3">
      <c r="B5" s="16" t="s">
        <v>88</v>
      </c>
      <c r="C5" s="20"/>
      <c r="D5" s="21" t="s">
        <v>50</v>
      </c>
      <c r="E5" s="22"/>
      <c r="G5" s="25" t="s">
        <v>79</v>
      </c>
    </row>
    <row r="6" spans="2:7" ht="15.75" thickBot="1" x14ac:dyDescent="0.3">
      <c r="D6" s="21" t="s">
        <v>51</v>
      </c>
      <c r="E6" s="22"/>
      <c r="G6" s="40"/>
    </row>
    <row r="7" spans="2:7" ht="15.75" thickBot="1" x14ac:dyDescent="0.3">
      <c r="B7" s="26" t="s">
        <v>111</v>
      </c>
      <c r="C7" s="13"/>
      <c r="D7" s="28" t="s">
        <v>52</v>
      </c>
      <c r="E7" s="23"/>
      <c r="G7" s="40"/>
    </row>
    <row r="8" spans="2:7" x14ac:dyDescent="0.25">
      <c r="B8" s="14" t="s">
        <v>54</v>
      </c>
      <c r="C8" s="37">
        <v>0</v>
      </c>
      <c r="G8" s="40"/>
    </row>
    <row r="9" spans="2:7" ht="15.75" thickBot="1" x14ac:dyDescent="0.3">
      <c r="B9" s="16" t="s">
        <v>53</v>
      </c>
      <c r="C9" s="38">
        <v>6</v>
      </c>
      <c r="G9" s="40"/>
    </row>
    <row r="10" spans="2:7" ht="15.75" thickBot="1" x14ac:dyDescent="0.3">
      <c r="E10" s="27" t="s">
        <v>30</v>
      </c>
      <c r="G10" s="40"/>
    </row>
    <row r="11" spans="2:7" x14ac:dyDescent="0.25">
      <c r="B11" s="26" t="s">
        <v>57</v>
      </c>
      <c r="C11" s="31"/>
      <c r="E11" s="29" t="s">
        <v>73</v>
      </c>
      <c r="G11" s="40"/>
    </row>
    <row r="12" spans="2:7" ht="17.25" thickBot="1" x14ac:dyDescent="0.35">
      <c r="B12" s="35" t="s">
        <v>90</v>
      </c>
      <c r="C12" s="32">
        <v>10</v>
      </c>
      <c r="E12" s="30" t="s">
        <v>74</v>
      </c>
      <c r="G12" s="40"/>
    </row>
    <row r="13" spans="2:7" ht="16.5" x14ac:dyDescent="0.3">
      <c r="B13" s="35" t="s">
        <v>91</v>
      </c>
      <c r="C13" s="32">
        <v>8</v>
      </c>
      <c r="G13" s="40"/>
    </row>
    <row r="14" spans="2:7" ht="16.5" x14ac:dyDescent="0.3">
      <c r="B14" s="35" t="s">
        <v>92</v>
      </c>
      <c r="C14" s="32">
        <v>6</v>
      </c>
      <c r="G14" s="40"/>
    </row>
    <row r="15" spans="2:7" ht="16.5" x14ac:dyDescent="0.3">
      <c r="B15" s="35" t="s">
        <v>93</v>
      </c>
      <c r="C15" s="32">
        <v>4</v>
      </c>
      <c r="G15" s="40"/>
    </row>
    <row r="16" spans="2:7" ht="16.5" x14ac:dyDescent="0.3">
      <c r="B16" s="35" t="s">
        <v>94</v>
      </c>
      <c r="C16" s="33">
        <v>5</v>
      </c>
      <c r="G16" s="40"/>
    </row>
    <row r="17" spans="2:7" ht="17.25" thickBot="1" x14ac:dyDescent="0.35">
      <c r="B17" s="36" t="s">
        <v>89</v>
      </c>
      <c r="C17" s="34">
        <v>1</v>
      </c>
      <c r="G17" s="40"/>
    </row>
    <row r="18" spans="2:7" ht="15.75" thickBot="1" x14ac:dyDescent="0.3">
      <c r="G18" s="40"/>
    </row>
    <row r="19" spans="2:7" x14ac:dyDescent="0.25">
      <c r="B19" s="26" t="s">
        <v>61</v>
      </c>
      <c r="C19" s="13"/>
      <c r="G19" s="40"/>
    </row>
    <row r="20" spans="2:7" x14ac:dyDescent="0.25">
      <c r="B20" s="14" t="s">
        <v>62</v>
      </c>
      <c r="C20" s="15">
        <v>2</v>
      </c>
      <c r="G20" s="40"/>
    </row>
    <row r="21" spans="2:7" ht="15.75" thickBot="1" x14ac:dyDescent="0.3">
      <c r="B21" s="16" t="s">
        <v>63</v>
      </c>
      <c r="C21" s="17">
        <v>1</v>
      </c>
      <c r="G21" s="40"/>
    </row>
    <row r="22" spans="2:7" ht="15.75" thickBot="1" x14ac:dyDescent="0.3">
      <c r="G22" s="40"/>
    </row>
    <row r="23" spans="2:7" x14ac:dyDescent="0.25">
      <c r="B23" s="26" t="s">
        <v>112</v>
      </c>
      <c r="C23" s="13"/>
      <c r="G23" s="40"/>
    </row>
    <row r="24" spans="2:7" x14ac:dyDescent="0.25">
      <c r="B24" s="14" t="s">
        <v>62</v>
      </c>
      <c r="C24" s="15">
        <v>3</v>
      </c>
      <c r="G24" s="40"/>
    </row>
    <row r="25" spans="2:7" ht="15.75" thickBot="1" x14ac:dyDescent="0.3">
      <c r="B25" s="16" t="s">
        <v>63</v>
      </c>
      <c r="C25" s="17">
        <v>1.5</v>
      </c>
      <c r="G25" s="40"/>
    </row>
    <row r="26" spans="2:7" ht="15.75" x14ac:dyDescent="0.25">
      <c r="B26" s="39"/>
      <c r="C26" s="40"/>
      <c r="G26" s="40"/>
    </row>
    <row r="27" spans="2:7" x14ac:dyDescent="0.25">
      <c r="G27" s="40"/>
    </row>
    <row r="28" spans="2:7" x14ac:dyDescent="0.25">
      <c r="G28" s="40"/>
    </row>
    <row r="29" spans="2:7" x14ac:dyDescent="0.25">
      <c r="G29" s="40"/>
    </row>
    <row r="30" spans="2:7" x14ac:dyDescent="0.25">
      <c r="G30" s="40"/>
    </row>
    <row r="31" spans="2:7" x14ac:dyDescent="0.25">
      <c r="G31" s="40"/>
    </row>
    <row r="32" spans="2:7" x14ac:dyDescent="0.25">
      <c r="G32" s="40"/>
    </row>
    <row r="33" spans="7:7" x14ac:dyDescent="0.25">
      <c r="G33" s="40"/>
    </row>
  </sheetData>
  <sortState ref="G2:G33">
    <sortCondition ref="G2:G3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22</vt:i4>
      </vt:variant>
    </vt:vector>
  </HeadingPairs>
  <TitlesOfParts>
    <vt:vector size="28" baseType="lpstr">
      <vt:lpstr>INSTRUCCIONES</vt:lpstr>
      <vt:lpstr>DATOS DEL SOLICITANTE</vt:lpstr>
      <vt:lpstr>A) TRAYECTORIA ACADÉMICA</vt:lpstr>
      <vt:lpstr>B) EXPERIENCIA INVESTIGADORA</vt:lpstr>
      <vt:lpstr>C) OTROS MÉRITOS</vt:lpstr>
      <vt:lpstr>RANGOS</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MCUARTILES_ARTICULOS</vt:lpstr>
      <vt:lpstr>MSI_NO</vt:lpstr>
      <vt:lpstr>POSICION_AUTOR</vt:lpstr>
      <vt:lpstr>PROGRAMA</vt:lpstr>
      <vt:lpstr>SI_NO</vt:lpstr>
      <vt:lpstr>SOL_APELLIDOS</vt:lpstr>
      <vt:lpstr>SOL_FECHA_FIN</vt:lpstr>
      <vt:lpstr>SOL_FECHA_INI</vt:lpstr>
      <vt:lpstr>SOL_NIF</vt:lpstr>
      <vt:lpstr>SOL_NOMBRE</vt:lpstr>
      <vt:lpstr>TOTAL_A</vt:lpstr>
      <vt:lpstr>TOTAL_B</vt:lpstr>
      <vt:lpstr>TOTAL_C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2021-01-22T09:41:18Z</dcterms:modified>
</cp:coreProperties>
</file>